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mc:AlternateContent xmlns:mc="http://schemas.openxmlformats.org/markup-compatibility/2006">
    <mc:Choice Requires="x15">
      <x15ac:absPath xmlns:x15ac="http://schemas.microsoft.com/office/spreadsheetml/2010/11/ac" url="O:\ORMI\Podklady pro VZ\Zakázky OT\2024\Údržba dešťová kanalizace 2024-2028\ZD\"/>
    </mc:Choice>
  </mc:AlternateContent>
  <xr:revisionPtr revIDLastSave="0" documentId="13_ncr:1_{5893C3C4-951B-47F1-9B50-2DE3BA5D9C5D}" xr6:coauthVersionLast="47" xr6:coauthVersionMax="47" xr10:uidLastSave="{00000000-0000-0000-0000-000000000000}"/>
  <bookViews>
    <workbookView xWindow="28680" yWindow="-120" windowWidth="29040" windowHeight="15720" xr2:uid="{00000000-000D-0000-FFFF-FFFF00000000}"/>
  </bookViews>
  <sheets>
    <sheet name="SO.101" sheetId="2" r:id="rId1"/>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2" i="2" l="1"/>
  <c r="K62" i="2" s="1"/>
  <c r="I58" i="2"/>
  <c r="K58" i="2" s="1"/>
  <c r="I54" i="2"/>
  <c r="K54" i="2" s="1"/>
  <c r="I50" i="2"/>
  <c r="K50" i="2" s="1"/>
  <c r="I46" i="2"/>
  <c r="K46" i="2" s="1"/>
  <c r="J62" i="2" l="1"/>
  <c r="J54" i="2"/>
  <c r="J58" i="2"/>
  <c r="J50" i="2"/>
  <c r="J46" i="2"/>
  <c r="I86" i="2" l="1"/>
  <c r="P86" i="2" s="1"/>
  <c r="I82" i="2"/>
  <c r="P82" i="2" s="1"/>
  <c r="I70" i="2"/>
  <c r="P70" i="2" s="1"/>
  <c r="I176" i="2"/>
  <c r="P176" i="2" s="1"/>
  <c r="I396" i="2"/>
  <c r="K396" i="2" s="1"/>
  <c r="I392" i="2"/>
  <c r="P396" i="2" s="1"/>
  <c r="I388" i="2"/>
  <c r="P392" i="2" s="1"/>
  <c r="I384" i="2"/>
  <c r="P388" i="2" s="1"/>
  <c r="I379" i="2"/>
  <c r="P384" i="2" s="1"/>
  <c r="I375" i="2"/>
  <c r="P379" i="2" s="1"/>
  <c r="I371" i="2"/>
  <c r="P375" i="2" s="1"/>
  <c r="I367" i="2"/>
  <c r="P371" i="2" s="1"/>
  <c r="I363" i="2"/>
  <c r="P367" i="2" s="1"/>
  <c r="I359" i="2"/>
  <c r="P363" i="2" s="1"/>
  <c r="I355" i="2"/>
  <c r="P359" i="2" s="1"/>
  <c r="I351" i="2"/>
  <c r="P355" i="2" s="1"/>
  <c r="I347" i="2"/>
  <c r="P351" i="2" s="1"/>
  <c r="I343" i="2"/>
  <c r="P347" i="2" s="1"/>
  <c r="I339" i="2"/>
  <c r="P343" i="2" s="1"/>
  <c r="I335" i="2"/>
  <c r="P339" i="2" s="1"/>
  <c r="I331" i="2"/>
  <c r="P335" i="2" s="1"/>
  <c r="I327" i="2"/>
  <c r="P331" i="2" s="1"/>
  <c r="I323" i="2"/>
  <c r="P327" i="2" s="1"/>
  <c r="I319" i="2"/>
  <c r="P323" i="2" s="1"/>
  <c r="I315" i="2"/>
  <c r="P319" i="2" s="1"/>
  <c r="I311" i="2"/>
  <c r="P315" i="2" s="1"/>
  <c r="I307" i="2"/>
  <c r="P311" i="2" s="1"/>
  <c r="I303" i="2"/>
  <c r="P307" i="2" s="1"/>
  <c r="I299" i="2"/>
  <c r="P303" i="2" s="1"/>
  <c r="I295" i="2"/>
  <c r="P299" i="2" s="1"/>
  <c r="I291" i="2"/>
  <c r="P295" i="2" s="1"/>
  <c r="I287" i="2"/>
  <c r="P291" i="2" s="1"/>
  <c r="I283" i="2"/>
  <c r="P287" i="2" s="1"/>
  <c r="I279" i="2"/>
  <c r="P283" i="2" s="1"/>
  <c r="I274" i="2"/>
  <c r="K274" i="2" s="1"/>
  <c r="I270" i="2"/>
  <c r="K270" i="2" s="1"/>
  <c r="I266" i="2"/>
  <c r="K266" i="2" s="1"/>
  <c r="I262" i="2"/>
  <c r="K262" i="2" s="1"/>
  <c r="I258" i="2"/>
  <c r="K258" i="2" s="1"/>
  <c r="I254" i="2"/>
  <c r="K254" i="2" s="1"/>
  <c r="I250" i="2"/>
  <c r="K250" i="2" s="1"/>
  <c r="I246" i="2"/>
  <c r="K246" i="2" s="1"/>
  <c r="I242" i="2"/>
  <c r="P246" i="2" s="1"/>
  <c r="I238" i="2"/>
  <c r="P242" i="2" s="1"/>
  <c r="I234" i="2"/>
  <c r="P238" i="2" s="1"/>
  <c r="I230" i="2"/>
  <c r="P234" i="2" s="1"/>
  <c r="I226" i="2"/>
  <c r="P226" i="2" s="1"/>
  <c r="I222" i="2"/>
  <c r="P222" i="2" s="1"/>
  <c r="I218" i="2"/>
  <c r="P218" i="2" s="1"/>
  <c r="I214" i="2"/>
  <c r="K214" i="2" s="1"/>
  <c r="I210" i="2"/>
  <c r="K210" i="2" s="1"/>
  <c r="I205" i="2"/>
  <c r="K205" i="2" s="1"/>
  <c r="I201" i="2"/>
  <c r="K201" i="2" s="1"/>
  <c r="I197" i="2"/>
  <c r="K197" i="2" s="1"/>
  <c r="I193" i="2"/>
  <c r="K193" i="2" s="1"/>
  <c r="I188" i="2"/>
  <c r="P188" i="2" s="1"/>
  <c r="I184" i="2"/>
  <c r="P184" i="2" s="1"/>
  <c r="I180" i="2"/>
  <c r="P180" i="2" s="1"/>
  <c r="I172" i="2"/>
  <c r="P172" i="2" s="1"/>
  <c r="I168" i="2"/>
  <c r="P168" i="2" s="1"/>
  <c r="I164" i="2"/>
  <c r="K164" i="2" s="1"/>
  <c r="I160" i="2"/>
  <c r="P160" i="2" s="1"/>
  <c r="I156" i="2"/>
  <c r="P156" i="2" s="1"/>
  <c r="I151" i="2"/>
  <c r="P151" i="2" s="1"/>
  <c r="I147" i="2"/>
  <c r="P147" i="2" s="1"/>
  <c r="I143" i="2"/>
  <c r="P143" i="2" s="1"/>
  <c r="I139" i="2"/>
  <c r="P139" i="2" s="1"/>
  <c r="I135" i="2"/>
  <c r="P135" i="2" s="1"/>
  <c r="I131" i="2"/>
  <c r="P131" i="2" s="1"/>
  <c r="I124" i="2"/>
  <c r="K124" i="2" s="1"/>
  <c r="I120" i="2"/>
  <c r="K120" i="2" s="1"/>
  <c r="I116" i="2"/>
  <c r="K116" i="2" s="1"/>
  <c r="I110" i="2"/>
  <c r="P110" i="2" s="1"/>
  <c r="I106" i="2"/>
  <c r="P106" i="2" s="1"/>
  <c r="I102" i="2"/>
  <c r="P102" i="2" s="1"/>
  <c r="I98" i="2"/>
  <c r="P98" i="2" s="1"/>
  <c r="I94" i="2"/>
  <c r="P94" i="2" s="1"/>
  <c r="I90" i="2"/>
  <c r="P90" i="2" s="1"/>
  <c r="I78" i="2"/>
  <c r="P78" i="2" s="1"/>
  <c r="I74" i="2"/>
  <c r="P74" i="2" s="1"/>
  <c r="I66" i="2"/>
  <c r="P66" i="2" s="1"/>
  <c r="I42" i="2"/>
  <c r="P42" i="2" s="1"/>
  <c r="I38" i="2"/>
  <c r="P38" i="2" s="1"/>
  <c r="I34" i="2"/>
  <c r="P34" i="2" s="1"/>
  <c r="I29" i="2"/>
  <c r="K29" i="2" s="1"/>
  <c r="I24" i="2"/>
  <c r="I17" i="2"/>
  <c r="K17" i="2" s="1"/>
  <c r="I13" i="2"/>
  <c r="K13" i="2" s="1"/>
  <c r="I558" i="2"/>
  <c r="P566" i="2" s="1"/>
  <c r="I554" i="2"/>
  <c r="P562" i="2" s="1"/>
  <c r="I550" i="2"/>
  <c r="P558" i="2" s="1"/>
  <c r="I546" i="2"/>
  <c r="P554" i="2" s="1"/>
  <c r="I542" i="2"/>
  <c r="P550" i="2" s="1"/>
  <c r="I538" i="2"/>
  <c r="P546" i="2" s="1"/>
  <c r="I534" i="2"/>
  <c r="P542" i="2" s="1"/>
  <c r="I530" i="2"/>
  <c r="P538" i="2" s="1"/>
  <c r="I526" i="2"/>
  <c r="P534" i="2" s="1"/>
  <c r="I522" i="2"/>
  <c r="P530" i="2" s="1"/>
  <c r="I518" i="2"/>
  <c r="P526" i="2" s="1"/>
  <c r="I514" i="2"/>
  <c r="P522" i="2" s="1"/>
  <c r="I510" i="2"/>
  <c r="P518" i="2" s="1"/>
  <c r="I506" i="2"/>
  <c r="P514" i="2" s="1"/>
  <c r="P510" i="2"/>
  <c r="I500" i="2"/>
  <c r="P506" i="2" s="1"/>
  <c r="I496" i="2"/>
  <c r="P500" i="2" s="1"/>
  <c r="I492" i="2"/>
  <c r="P496" i="2" s="1"/>
  <c r="I488" i="2"/>
  <c r="P492" i="2" s="1"/>
  <c r="P488" i="2"/>
  <c r="I482" i="2"/>
  <c r="P487" i="2" s="1"/>
  <c r="I478" i="2"/>
  <c r="P482" i="2" s="1"/>
  <c r="I474" i="2"/>
  <c r="P478" i="2" s="1"/>
  <c r="I470" i="2"/>
  <c r="P474" i="2" s="1"/>
  <c r="I466" i="2"/>
  <c r="P470" i="2" s="1"/>
  <c r="I462" i="2"/>
  <c r="P466" i="2" s="1"/>
  <c r="I458" i="2"/>
  <c r="P462" i="2" s="1"/>
  <c r="I454" i="2"/>
  <c r="P458" i="2" s="1"/>
  <c r="I450" i="2"/>
  <c r="P454" i="2" s="1"/>
  <c r="I446" i="2"/>
  <c r="P450" i="2" s="1"/>
  <c r="I442" i="2"/>
  <c r="P446" i="2" s="1"/>
  <c r="I438" i="2"/>
  <c r="P442" i="2" s="1"/>
  <c r="I434" i="2"/>
  <c r="P438" i="2" s="1"/>
  <c r="I430" i="2"/>
  <c r="P434" i="2" s="1"/>
  <c r="I426" i="2"/>
  <c r="P430" i="2" s="1"/>
  <c r="I422" i="2"/>
  <c r="P426" i="2" s="1"/>
  <c r="I418" i="2"/>
  <c r="P422" i="2" s="1"/>
  <c r="I414" i="2"/>
  <c r="P418" i="2" s="1"/>
  <c r="I410" i="2"/>
  <c r="P414" i="2" s="1"/>
  <c r="I406" i="2"/>
  <c r="P410" i="2" s="1"/>
  <c r="I402" i="2"/>
  <c r="P406" i="2" s="1"/>
  <c r="P402" i="2"/>
  <c r="P279" i="2"/>
  <c r="P275" i="2"/>
  <c r="P271" i="2"/>
  <c r="P267" i="2"/>
  <c r="P263" i="2"/>
  <c r="P259" i="2"/>
  <c r="P251" i="2"/>
  <c r="P230" i="2"/>
  <c r="P213" i="2"/>
  <c r="P200" i="2"/>
  <c r="P196" i="2"/>
  <c r="P127" i="2"/>
  <c r="P123" i="2"/>
  <c r="P119" i="2"/>
  <c r="P30" i="2"/>
  <c r="P25" i="2"/>
  <c r="P21" i="2"/>
  <c r="I9" i="2"/>
  <c r="P9" i="2" s="1"/>
  <c r="K24" i="2" l="1"/>
  <c r="I23" i="2"/>
  <c r="K74" i="2"/>
  <c r="J74" i="2"/>
  <c r="I487" i="2"/>
  <c r="K500" i="2"/>
  <c r="I505" i="2"/>
  <c r="I400" i="2"/>
  <c r="J29" i="2"/>
  <c r="J110" i="2"/>
  <c r="J343" i="2"/>
  <c r="J347" i="2"/>
  <c r="J131" i="2"/>
  <c r="J135" i="2"/>
  <c r="J462" i="2"/>
  <c r="J379" i="2"/>
  <c r="J496" i="2"/>
  <c r="J143" i="2"/>
  <c r="J34" i="2"/>
  <c r="J147" i="2"/>
  <c r="J426" i="2"/>
  <c r="J522" i="2"/>
  <c r="J492" i="2"/>
  <c r="J139" i="2"/>
  <c r="J518" i="2"/>
  <c r="J38" i="2"/>
  <c r="J180" i="2"/>
  <c r="J430" i="2"/>
  <c r="J526" i="2"/>
  <c r="J488" i="2"/>
  <c r="J422" i="2"/>
  <c r="J66" i="2"/>
  <c r="J184" i="2"/>
  <c r="J458" i="2"/>
  <c r="J530" i="2"/>
  <c r="J402" i="2"/>
  <c r="P164" i="2"/>
  <c r="J363" i="2"/>
  <c r="J367" i="2"/>
  <c r="J102" i="2"/>
  <c r="J168" i="2"/>
  <c r="J371" i="2"/>
  <c r="J434" i="2"/>
  <c r="J500" i="2"/>
  <c r="J554" i="2"/>
  <c r="J466" i="2"/>
  <c r="J78" i="2"/>
  <c r="J534" i="2"/>
  <c r="J98" i="2"/>
  <c r="J550" i="2"/>
  <c r="J106" i="2"/>
  <c r="J172" i="2"/>
  <c r="J375" i="2"/>
  <c r="J454" i="2"/>
  <c r="J558" i="2"/>
  <c r="J295" i="2"/>
  <c r="J392" i="2"/>
  <c r="J201" i="2"/>
  <c r="J299" i="2"/>
  <c r="J396" i="2"/>
  <c r="J176" i="2"/>
  <c r="J238" i="2"/>
  <c r="J335" i="2"/>
  <c r="J307" i="2"/>
  <c r="J246" i="2"/>
  <c r="J311" i="2"/>
  <c r="J470" i="2"/>
  <c r="J82" i="2"/>
  <c r="J116" i="2"/>
  <c r="J151" i="2"/>
  <c r="J188" i="2"/>
  <c r="J214" i="2"/>
  <c r="J250" i="2"/>
  <c r="J283" i="2"/>
  <c r="J315" i="2"/>
  <c r="J351" i="2"/>
  <c r="J410" i="2"/>
  <c r="J442" i="2"/>
  <c r="J474" i="2"/>
  <c r="J506" i="2"/>
  <c r="J538" i="2"/>
  <c r="J226" i="2"/>
  <c r="J197" i="2"/>
  <c r="J262" i="2"/>
  <c r="J327" i="2"/>
  <c r="J234" i="2"/>
  <c r="J331" i="2"/>
  <c r="J205" i="2"/>
  <c r="J303" i="2"/>
  <c r="J274" i="2"/>
  <c r="K94" i="2"/>
  <c r="J210" i="2"/>
  <c r="J279" i="2"/>
  <c r="J406" i="2"/>
  <c r="J438" i="2"/>
  <c r="J70" i="2"/>
  <c r="P400" i="2"/>
  <c r="J86" i="2"/>
  <c r="J120" i="2"/>
  <c r="J160" i="2"/>
  <c r="J218" i="2"/>
  <c r="J254" i="2"/>
  <c r="J287" i="2"/>
  <c r="J319" i="2"/>
  <c r="J355" i="2"/>
  <c r="J384" i="2"/>
  <c r="J414" i="2"/>
  <c r="J446" i="2"/>
  <c r="J478" i="2"/>
  <c r="J510" i="2"/>
  <c r="J542" i="2"/>
  <c r="K226" i="2"/>
  <c r="J230" i="2"/>
  <c r="J266" i="2"/>
  <c r="J270" i="2"/>
  <c r="J242" i="2"/>
  <c r="J17" i="2"/>
  <c r="J94" i="2"/>
  <c r="J124" i="2"/>
  <c r="J164" i="2"/>
  <c r="J193" i="2"/>
  <c r="J222" i="2"/>
  <c r="J258" i="2"/>
  <c r="J291" i="2"/>
  <c r="J323" i="2"/>
  <c r="J359" i="2"/>
  <c r="J388" i="2"/>
  <c r="J418" i="2"/>
  <c r="J450" i="2"/>
  <c r="J482" i="2"/>
  <c r="J514" i="2"/>
  <c r="J546" i="2"/>
  <c r="K343" i="2"/>
  <c r="J156" i="2"/>
  <c r="J42" i="2"/>
  <c r="J24" i="2"/>
  <c r="J13" i="2"/>
  <c r="J9" i="2"/>
  <c r="K42" i="2"/>
  <c r="K110" i="2"/>
  <c r="K143" i="2"/>
  <c r="K184" i="2"/>
  <c r="K283" i="2"/>
  <c r="K315" i="2"/>
  <c r="K355" i="2"/>
  <c r="K384" i="2"/>
  <c r="K414" i="2"/>
  <c r="K450" i="2"/>
  <c r="K482" i="2"/>
  <c r="K488" i="2"/>
  <c r="K518" i="2"/>
  <c r="K550" i="2"/>
  <c r="K66" i="2"/>
  <c r="K147" i="2"/>
  <c r="K188" i="2"/>
  <c r="K218" i="2"/>
  <c r="K287" i="2"/>
  <c r="K319" i="2"/>
  <c r="K359" i="2"/>
  <c r="K388" i="2"/>
  <c r="K418" i="2"/>
  <c r="K454" i="2"/>
  <c r="K492" i="2"/>
  <c r="K522" i="2"/>
  <c r="K554" i="2"/>
  <c r="K78" i="2"/>
  <c r="K151" i="2"/>
  <c r="K222" i="2"/>
  <c r="K291" i="2"/>
  <c r="K323" i="2"/>
  <c r="K363" i="2"/>
  <c r="K392" i="2"/>
  <c r="K422" i="2"/>
  <c r="K458" i="2"/>
  <c r="K496" i="2"/>
  <c r="K526" i="2"/>
  <c r="K558" i="2"/>
  <c r="K82" i="2"/>
  <c r="K230" i="2"/>
  <c r="K295" i="2"/>
  <c r="K331" i="2"/>
  <c r="K367" i="2"/>
  <c r="K430" i="2"/>
  <c r="K462" i="2"/>
  <c r="K530" i="2"/>
  <c r="K426" i="2"/>
  <c r="K90" i="2"/>
  <c r="K168" i="2"/>
  <c r="K234" i="2"/>
  <c r="K299" i="2"/>
  <c r="K327" i="2"/>
  <c r="K371" i="2"/>
  <c r="K402" i="2"/>
  <c r="K434" i="2"/>
  <c r="K466" i="2"/>
  <c r="K534" i="2"/>
  <c r="K339" i="2"/>
  <c r="K98" i="2"/>
  <c r="K131" i="2"/>
  <c r="K172" i="2"/>
  <c r="K238" i="2"/>
  <c r="K303" i="2"/>
  <c r="K335" i="2"/>
  <c r="K375" i="2"/>
  <c r="K438" i="2"/>
  <c r="K470" i="2"/>
  <c r="K506" i="2"/>
  <c r="K538" i="2"/>
  <c r="K34" i="2"/>
  <c r="K102" i="2"/>
  <c r="K135" i="2"/>
  <c r="K176" i="2"/>
  <c r="K242" i="2"/>
  <c r="K307" i="2"/>
  <c r="K347" i="2"/>
  <c r="K379" i="2"/>
  <c r="K406" i="2"/>
  <c r="K442" i="2"/>
  <c r="K474" i="2"/>
  <c r="K510" i="2"/>
  <c r="K542" i="2"/>
  <c r="K70" i="2"/>
  <c r="K38" i="2"/>
  <c r="K106" i="2"/>
  <c r="K139" i="2"/>
  <c r="K180" i="2"/>
  <c r="K279" i="2"/>
  <c r="K311" i="2"/>
  <c r="K351" i="2"/>
  <c r="K410" i="2"/>
  <c r="K446" i="2"/>
  <c r="K478" i="2"/>
  <c r="K514" i="2"/>
  <c r="K546" i="2"/>
  <c r="K86" i="2"/>
  <c r="K156" i="2"/>
  <c r="K160" i="2"/>
  <c r="K9" i="2"/>
  <c r="I383" i="2"/>
  <c r="I209" i="2"/>
  <c r="J209" i="2" s="1"/>
  <c r="I115" i="2"/>
  <c r="J115" i="2" s="1"/>
  <c r="I155" i="2"/>
  <c r="I192" i="2"/>
  <c r="J192" i="2" s="1"/>
  <c r="R250" i="2"/>
  <c r="S8" i="2"/>
  <c r="P8" i="2" s="1"/>
  <c r="S217" i="2"/>
  <c r="P217" i="2" s="1"/>
  <c r="P255" i="2"/>
  <c r="S250" i="2" s="1"/>
  <c r="P250" i="2" s="1"/>
  <c r="P205" i="2"/>
  <c r="R8" i="2"/>
  <c r="I8" i="2" s="1"/>
  <c r="R217" i="2"/>
  <c r="I3" i="2" l="1"/>
  <c r="J3" i="2" s="1"/>
  <c r="J487" i="2"/>
  <c r="K487" i="2"/>
  <c r="K505" i="2"/>
  <c r="J505" i="2"/>
  <c r="J400" i="2"/>
  <c r="K400" i="2"/>
  <c r="K383" i="2"/>
  <c r="J383" i="2"/>
  <c r="K155" i="2"/>
  <c r="J155" i="2"/>
  <c r="K8" i="2"/>
  <c r="J8" i="2"/>
  <c r="K23" i="2"/>
  <c r="J23" i="2"/>
  <c r="P209" i="2"/>
  <c r="S204" i="2" s="1"/>
  <c r="P204" i="2" s="1"/>
  <c r="K209" i="2"/>
  <c r="P115" i="2"/>
  <c r="K115" i="2"/>
  <c r="P192" i="2"/>
  <c r="K192" i="2"/>
  <c r="R204" i="2"/>
  <c r="R29" i="2"/>
  <c r="S29" i="2" l="1"/>
  <c r="P29" i="2" s="1"/>
  <c r="P2" i="2" s="1"/>
  <c r="K3" i="2"/>
</calcChain>
</file>

<file path=xl/sharedStrings.xml><?xml version="1.0" encoding="utf-8"?>
<sst xmlns="http://schemas.openxmlformats.org/spreadsheetml/2006/main" count="1699" uniqueCount="439">
  <si>
    <t>ASPE10</t>
  </si>
  <si>
    <t>S</t>
  </si>
  <si>
    <t>Soupis prací objektu</t>
  </si>
  <si>
    <t xml:space="preserve">Stavba: </t>
  </si>
  <si>
    <t>O</t>
  </si>
  <si>
    <t>Rozpočet:</t>
  </si>
  <si>
    <t>0,00</t>
  </si>
  <si>
    <t>15,00</t>
  </si>
  <si>
    <t>21,00</t>
  </si>
  <si>
    <t>3</t>
  </si>
  <si>
    <t>2</t>
  </si>
  <si>
    <t>SO.101</t>
  </si>
  <si>
    <t>Typ</t>
  </si>
  <si>
    <t>0</t>
  </si>
  <si>
    <t>Poř. číslo</t>
  </si>
  <si>
    <t>1</t>
  </si>
  <si>
    <t>Kód položky</t>
  </si>
  <si>
    <t>Varianta</t>
  </si>
  <si>
    <t>Název položky</t>
  </si>
  <si>
    <t>4</t>
  </si>
  <si>
    <t>MJ</t>
  </si>
  <si>
    <t>5</t>
  </si>
  <si>
    <t>Množství</t>
  </si>
  <si>
    <t>6</t>
  </si>
  <si>
    <t>Jednotková</t>
  </si>
  <si>
    <t>9</t>
  </si>
  <si>
    <t>Celkem</t>
  </si>
  <si>
    <t>10</t>
  </si>
  <si>
    <t>SD</t>
  </si>
  <si>
    <t>P</t>
  </si>
  <si>
    <t>014132</t>
  </si>
  <si>
    <t/>
  </si>
  <si>
    <t>POPLATKY ZA SKLÁDKU TYP S-NO (NEBEZPEČNÝ ODPAD)</t>
  </si>
  <si>
    <t>T</t>
  </si>
  <si>
    <t>PP</t>
  </si>
  <si>
    <t>VV</t>
  </si>
  <si>
    <t>TS</t>
  </si>
  <si>
    <t>zahrnuje veškeré poplatky provozovateli skládky související s uložením odpadu na skládce.</t>
  </si>
  <si>
    <t>029111</t>
  </si>
  <si>
    <t>M</t>
  </si>
  <si>
    <t>zahrnuje veškeré náklady spojené s objednatelem požadovanými pracemi</t>
  </si>
  <si>
    <t>VYTYČOVACÍ PRÁCE PODZEMNÍCH SÍTÍ PŘED ZAHÁJENÍM STAVBY</t>
  </si>
  <si>
    <t>HOD</t>
  </si>
  <si>
    <t>03720</t>
  </si>
  <si>
    <t>UMÍSTĚNÍ SOUBORU DOPRAVNÍHO ZNAČENÍ PRO ZAJIŠTĚNÍ BEZPEČNOSTI SILNIČNÍHO PROVOZU PŘED A BĚHEM STAV. ČINNOSTI</t>
  </si>
  <si>
    <t>KUS</t>
  </si>
  <si>
    <t>zahrnuje dopravu DZ na místo i odstranění po ukončení činnosti</t>
  </si>
  <si>
    <t>111206</t>
  </si>
  <si>
    <t>ODSTRANĚNÍ KŘOVIN S ODVOZEM DO 10KM A POPLATKEM ZA SKLÁDKU</t>
  </si>
  <si>
    <t>M2</t>
  </si>
  <si>
    <t>položka zahrnuje: 
- odstranění náletových křovin a porostů do průměru 100 mm 
- doprava dřevin na předepsanou vzdálenost 
- uložení na skládku a poplatek za skládku</t>
  </si>
  <si>
    <t>7</t>
  </si>
  <si>
    <t>ODSTRANĚNÍ KŘOVIN S ODVOZEM DO 10KM S DRCENÍM NA SKLÁDCE K DALŠÍMU ZPRACOVÁNÍ</t>
  </si>
  <si>
    <t>položka zahrnuje: 
- odstranění náletových křovin a porostů do průměru 100 mm 
- doprava dřevin na předepsanou vzdálenost 
- uložení na skládku a poplatek za skládku 
- spálení na hromadách nebo štěpkování</t>
  </si>
  <si>
    <t>8</t>
  </si>
  <si>
    <t>11313</t>
  </si>
  <si>
    <t>Položka zahrnuje veškerou manipulaci s vybouranou sutí a s vybouranými hmotami vč. dopravy, uložení na skládku a poplatku za skládku.</t>
  </si>
  <si>
    <t>11</t>
  </si>
  <si>
    <t>12</t>
  </si>
  <si>
    <t>ODSTRANĚNÍ KRYTU ZPEVNĚNÝCH PLOCH S ASFALTOVÝM POJIVEM BOURACÍM KLADIVEM - RUČNĚ</t>
  </si>
  <si>
    <t>M3</t>
  </si>
  <si>
    <t>121104</t>
  </si>
  <si>
    <t>SEJMUTÍ ORNICE NEBO LESNÍ PŮDY S ODVOZEM DO 5KM</t>
  </si>
  <si>
    <t>položka zahrnuje sejmutí ornice bez ohledu na tloušťku vrstvy a její vodorovnou dopravu 
nezahrnuje uložení na trvalou skládku</t>
  </si>
  <si>
    <t>Součástí položky je vodorovná a svislá doprava, přemístění, přeložení, manipulace s materiálem a uložení na skládku a poplatek za skládku.</t>
  </si>
  <si>
    <t>129971</t>
  </si>
  <si>
    <t>ČIŠTĚNÍ POTRUBÍ PROPUSTKŮ TLAKOVOU VODOU S ODTĚŽENÍM USAZENIN, ODVOZ NA SKLÁDKU</t>
  </si>
  <si>
    <t>30</t>
  </si>
  <si>
    <t>132734</t>
  </si>
  <si>
    <t>HLOUBENÍ RÝH ŠÍŘ DO 2M PAŽ I NEPAŽ TŘ. I, ODVOZ DO 5KM NA DEPONII</t>
  </si>
  <si>
    <t>položka zahrnuje: 
- vodorovná a svislá doprava, přemístění, přeložení, manipulace s výkopkem včetně uložení na deponii (bez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</si>
  <si>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31</t>
  </si>
  <si>
    <t>HLOUBENÍ RÝH ŠÍŘ DO 2M PAŽ I NEPAŽ TŘ. I, ODVOZ NA SKLÁDKU</t>
  </si>
  <si>
    <t>položka zahrnuje: 
- vodorovná a svislá doprava, přemístění, přeložení, manipulace s výkopkem včetně uložení na skládku a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</si>
  <si>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32</t>
  </si>
  <si>
    <t>16120</t>
  </si>
  <si>
    <t>VODOROVNÉ PŘEMÍSTĚNÍ KONSTRUKCÍ, MATERIÁLŮ</t>
  </si>
  <si>
    <t>KM</t>
  </si>
  <si>
    <t>Zahrnuje vodorovné přemístění, dopravu, přeložení a manipulaci na místo určení, potřebnou mechanizaci.</t>
  </si>
  <si>
    <t>33</t>
  </si>
  <si>
    <t>16220</t>
  </si>
  <si>
    <t>VODOROVNÉ PŘEMÍSTĚNÍ DROBNÝCH ŽELEZOBETONOVÝCH PRVKŮ</t>
  </si>
  <si>
    <t>položka zahrnuje: 
- vodorovné přemístění, dopravu, přeložení a manipulaci s jednotlivými prvky 
- převoz na místo určení a zpět na deponii 
- potřebnou mechanizaci</t>
  </si>
  <si>
    <t>17481</t>
  </si>
  <si>
    <t>ZÁSYP JAM A RÝH Z TŘÍDĚNÉHO RECYKLÁTU (BEZ DODÁVKY MATERIÁLU)</t>
  </si>
  <si>
    <t>položka zahrnuje: 
- kompletní provedení zemní konstrukce včetně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</si>
  <si>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TŘÍDĚNÉHO KAMENIVA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</si>
  <si>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</si>
  <si>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</si>
  <si>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</si>
  <si>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</si>
  <si>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</si>
  <si>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t>
  </si>
  <si>
    <t>položka zahrnuje úpravu pláně včetně vyrovnání výškových rozdílů. Míru zhutnění určuje projekt.</t>
  </si>
  <si>
    <t>18210</t>
  </si>
  <si>
    <t>ÚPRAVA POVRCHŮ SROVNÁNÍM ÚZEMÍ</t>
  </si>
  <si>
    <t>položka zahrnuje srovnání výškových rozdílů terénu</t>
  </si>
  <si>
    <t>ÚPRAVA TERÉNU KOLEM BETONOVÝCH VKLÁDANÝCH PRVKŮ VČETNĚ ZHUTNĚNÍ, UHRABÁNÍ</t>
  </si>
  <si>
    <t>18230</t>
  </si>
  <si>
    <t>ROZPROSTŘENÍ ORNICE V ROVINĚ</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</si>
  <si>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</si>
  <si>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</si>
  <si>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</si>
  <si>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</si>
  <si>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44</t>
  </si>
  <si>
    <t>21202</t>
  </si>
  <si>
    <t>ULOŽENÍ PVC DRENÁŽNÍHO TRATIVODU DO HLOUBKY MAX. 800MM, OBSYP TŘÍDĚNÝM KAMENIVEM</t>
  </si>
  <si>
    <t>Položka platí pro kompletní konstrukce trativodů a zahrnuje zejména: 
- výkop rýhy předepsaného tvaru v dané třídě těžitelnosti, výplň, zásyp trativodu včetně dopravy, uložení přebytečného materiálu na skládku a poplatku za skládku, dodávky předepsaného materiálu pro výplň a zásyp 
- zřízení spojovací vrstvy 
- zřízení podkladu a lože trativodu z předepsaného materiálu 
- uložení trativodu 
- obsyp trativodu předepsaným materiálem 
- ukončení trativodu zaústěním do potrubí nebo vodoteče, případně vybudování ukončujícího objektu (kapličky) dle VL 
- veškerý materiál, výrobky a polotovary, včetně mimostaveništní a vnitrostaveništní dopravy 
- opláštění z geotextilie, fólie 
položka neobsahuje: 
- dodávku trativodu předepsaného materiálu a profilu</t>
  </si>
  <si>
    <t>45</t>
  </si>
  <si>
    <t>PVC DRENÁŽNÍ POTRUBÍ DN DO 100MM</t>
  </si>
  <si>
    <t>položka obsahuje: 
- dodávku trativodu předepsaného materiálu a profilu</t>
  </si>
  <si>
    <t>46</t>
  </si>
  <si>
    <t>PVC DRENÁŽNÍ POTRUBÍ DN DO 150MM</t>
  </si>
  <si>
    <t>45152</t>
  </si>
  <si>
    <t>ZHOTOVENÍ VSAKOVACÍHO ZAŘÍZENÍ OBJEMU 1M3 ZE ŠD 32/63, S OBALENÍM GEOTEXTÍLIÍ A DOSYPEM SYPANINOU</t>
  </si>
  <si>
    <t>položka zahrnuje dodávku předepsaného materiálu, mimostaveništní a vnitrostaveništní dopravu a jeho uložení 
není-li v zadávací dokumentaci uvedeno jinak, jedná se o nakupovaný materiál</t>
  </si>
  <si>
    <t>465923</t>
  </si>
  <si>
    <t>PŘEDLÁŽDĚNÍ DLAŽBY Z BETON DLAŽDIC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</si>
  <si>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</si>
  <si>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466921</t>
  </si>
  <si>
    <t>POKLÁDKA DLAŽBY VEGETAČNÍ Z BETONOVÝCH DLAŽDIC NA SUCHO - VÝPLŇ KAMENIVEM</t>
  </si>
  <si>
    <t>položka zahrnuje: 
- povrchovou úpravu podkladu 
- zřízení spojovací vrstvy 
- uložení předepsaných dlažebních prvků do předepsaného tvaru 
- spárování, těsnění, tmelení a vyplnění spar případně s vyklínováním 
- úprava povrchu pro odvedení srážkové vody 
- výplň otvorů předepsaným kamenivem 
- výplň spar předepsaným materiálem 
- nutné zemní práce (svahování, úpravu pláně a pod.) 
- podklad pod dlažbu</t>
  </si>
  <si>
    <t>POKLÁDKA DLAŽBY VEGETAČNÍ Z BETONOVÝCH DLAŽDIC NA SUCHO - VÝPLŇ ZEMINOU</t>
  </si>
  <si>
    <t>položka zahrnuje: 
- povrchovou úpravu podkladu 
- zřízení spojovací vrstvy 
- uložení předepsaných dlažebních prvků do předepsaného tvaru 
- spárování, těsnění, tmelení a vyplnění spar případně s vyklínováním 
- úprava povrchu pro odvedení srážkové vody 
- výplň otvorů drnem nebo ornicí  
- výplň spar předepsaným materiálem 
- nutné zemní práce (svahování, úpravu pláně a pod.) 
- podklad pod dlažbu</t>
  </si>
  <si>
    <t>DLAŽBA PLOŠNÁ BETONOVÁ VEGETAČNÍ 600x400x80MM</t>
  </si>
  <si>
    <t>položka zahrnuje: 
- dodávku předepsaných dlažebních prvků</t>
  </si>
  <si>
    <t>DLAŽBA PLOŠNÁ BETONOVÁ VEGETAČNÍ 600x400x100MM</t>
  </si>
  <si>
    <t>56140</t>
  </si>
  <si>
    <t>KAMENIVO ZPEVNĚNÉ CEMENTEM</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</si>
  <si>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</si>
  <si>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</si>
  <si>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</si>
  <si>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</si>
  <si>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</si>
  <si>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</si>
  <si>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56334</t>
  </si>
  <si>
    <t>VOZOVKOVÉ VRSTVY ZE ŠTĚRKODRTI TL. DO 200MM</t>
  </si>
  <si>
    <t>56335</t>
  </si>
  <si>
    <t>VOZOVKOVÉ VRSTVY ZE ŠTĚRKODRTI TL. DO 250MM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</si>
  <si>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</si>
  <si>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574A43</t>
  </si>
  <si>
    <t>ASFALTOVÝ BETON PRO OBRUSNÉ VRSTVY ACO 11 TL. 50MM</t>
  </si>
  <si>
    <t>574E46</t>
  </si>
  <si>
    <t>ASFALTOVÝ BETON PRO PODKLADNÍ VRSTVY ACP 16 TL. 50MM</t>
  </si>
  <si>
    <t>58251</t>
  </si>
  <si>
    <t>POKLÁDKA BETONOVÝCH DLAŽDIC DO LOŽE Z KAMENIVA</t>
  </si>
  <si>
    <t>-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</si>
  <si>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Z BETONOVÝCH DLAŽDIC</t>
  </si>
  <si>
    <t>- dodání dlažebního materiálu v požadované kvalitě.</t>
  </si>
  <si>
    <t>01</t>
  </si>
  <si>
    <t>702211</t>
  </si>
  <si>
    <t>ULOŽENÍ CHRÁNIČKY DN 100 MM DO HLOUBKY 800MM VČETNĚ OBSYPU TŘÍDĚNÝM KAMENIVEM</t>
  </si>
  <si>
    <t>zahrnuje: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položka obsahuje: 
- zřízení plně funkční kompletní soustavy, podle příslušného technologického předpisu 
- zřízení i jednotlivých částí po etapách, včetně pracovních spar a spojů, pracovního zaslepení konců a pod. 
- úprava prostupů, průchodů  šachtami a komorami, okolí podpěr a vyústění, zaústění, napojení, vyvedení a upevnění odpad. výustí 
- úprava, očištění a ošetření prostoru kolem potrubí 
- položky platí pro práce prováděné v prostoru zapaženém i nezapaženém 
- položky zahrnují i práce spojené s nutnými obtoky, převáděním a čerpáním vody</t>
  </si>
  <si>
    <t>72124</t>
  </si>
  <si>
    <t>VÝMĚNA LAPAČE STŘEŠNÍCH SPLAVENIN</t>
  </si>
  <si>
    <t>-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úprava a příprava prostupů, okolí podpěr, zaústění a napojení a upevnění odpadních výustek 
- úprava, očištění a ošetření prostoru kolem instalace 
- rozebrání povrchu přilehlé komunikace, zpětná úprava povrchu do původního stavu 
- veškerou manipulaci s vybouranou sutí a hmotami včetně uložení na skládku a poplatku za skládku</t>
  </si>
  <si>
    <t>LAPAČE STŘEŠNÍCH SPLAVENIN Z PLASTU</t>
  </si>
  <si>
    <t>- dodání požadovaného materiálu</t>
  </si>
  <si>
    <t>LAPAČE STŘEŠNÍCH SPLAVENIN Z LITINY</t>
  </si>
  <si>
    <t>87433</t>
  </si>
  <si>
    <t>POTRUBÍ Z TRUB PLASTOVÝCH ODPADNÍCH DN DO 150MM DO PÍSKOVÉHO LOŽE TL. 100MM, ULOŽENÍ DO HL. 800MM</t>
  </si>
  <si>
    <t>položka zahrnuje: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</si>
  <si>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</si>
  <si>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 DO PÍSKOVÉHO LOŽE TL. 100MM, ULOŽENÍ DO HL. 800MM</t>
  </si>
  <si>
    <t>891915</t>
  </si>
  <si>
    <t>VÝMĚNA POKLOPU ŠOUPÁTKA</t>
  </si>
  <si>
    <t>- Položka zahrnuje kompletní demontáž a montáž dle technologického předpisu, dodávku poklopu, veškerou mimostaveništní a vnitrostaveništní dopravu, uložení vybouraných hmot na skládku a poplatek za skládku.</t>
  </si>
  <si>
    <t>89413</t>
  </si>
  <si>
    <t>ŠACHTY KANALIZAČNÍ Z BETON DÍLCŮ PRŮMĚR 1,0M - 2x SKRUŽ V.500MM, 1x PŘECHOD.SKRUŽ 1000/600MM, 1X VYROVNÁVACÍ PRSTENEC V. 50MM, LITINOVÉ VÍKO S PANTEM DN 600MM ZATÍŽ D400</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</si>
  <si>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</si>
  <si>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</si>
  <si>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 - MONTÁŽ VČ. OBETONOVÁNÍ, OBSYPU</t>
  </si>
  <si>
    <t>položka zahrnuje: 
- osazení předepsaných dílů včetně mříže 
- výplň, těsnění  a tmelení spar a spojů, 
- opatření  povrchů  betonu  izolací  proti zemní vlhkosti v částech, kde přijdou do styku se zeminou nebo kamenivem, 
- předepsané podkladní konstrukce 
položka zahrnuje: 
betonové dílce</t>
  </si>
  <si>
    <t>02</t>
  </si>
  <si>
    <t>SKRUŽ PRO KANALIZAČNÍ VPUST BETONOVÁ 450x570x50MM</t>
  </si>
  <si>
    <t>položka zahrnuje: 
- dodávku předepsaných dílů</t>
  </si>
  <si>
    <t>03</t>
  </si>
  <si>
    <t>SKRUŽ PRO KANALIZAČNÍ VPUST BETONOVÁ 450x195x50MM</t>
  </si>
  <si>
    <t>04</t>
  </si>
  <si>
    <t>SKRUŽ PRO KANALIZAČNÍ VPUST BETONOVÁ 450x295x50MM</t>
  </si>
  <si>
    <t>05</t>
  </si>
  <si>
    <t>SKRUŽ PRO KANALIZAČNÍ VPUST PŘECHODOVÁ BETONOVÁ 450-270x295x50MM</t>
  </si>
  <si>
    <t>položka zahrnuje: 
- dodávku předepsaných</t>
  </si>
  <si>
    <t>06</t>
  </si>
  <si>
    <t>SKRUŽ PRO KANALIZAČNÍ VPUST S VÝTOKOVÝM OTVOREM PVC BETONOVÁ 450x350x50MM</t>
  </si>
  <si>
    <t>položka zahrnuje: 
- dodávku apředepsaných dílů</t>
  </si>
  <si>
    <t>07</t>
  </si>
  <si>
    <t>DNO PRO VPUSŤ KANALIZAČNÍ S KALOVOU PROHLUBNÍ BETONOVÉ 450x300x50MM</t>
  </si>
  <si>
    <t>08</t>
  </si>
  <si>
    <t>DNO PRO VPUSŤ KANALIZAČNÍ S VÝTOKOVÝM OTVOREM BETONOVÉ 450x330x50MM</t>
  </si>
  <si>
    <t>09</t>
  </si>
  <si>
    <t>PRSTENEC PRO VPUSŤ KANALIZAČNÍ VYROVNÁVACÍ BETONOVÝ 390x60x130MM</t>
  </si>
  <si>
    <t>MŘÍŽ VTOKOVÁ LITINOVÁ PRO VPUSŤ KANALIZAČNÍ VČETNĚ RÁMU 500x500MM, D400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</si>
  <si>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</si>
  <si>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KALOVÝ KOŠ NÍZKÝ PRO KANALIZAČNÍ VPUST ŽÁROVĚ PZ PLECH PRO RÁM 500/500MM</t>
  </si>
  <si>
    <t>KALOVÝ KOŠ VYSOKÝ PRO KANALIZAČNÍ VPUST ŽÁROVĚ PZ PLECH PRO RÁM 500/500MM</t>
  </si>
  <si>
    <t>89742</t>
  </si>
  <si>
    <t>VPUSŤ CHODNÍKOVÁ Z BETON DÍLCŮ</t>
  </si>
  <si>
    <t>položka zahrnuje: 
dodávku a osazení předepsaného dílce včetně mříže 
předepsané podkladní konstrukce</t>
  </si>
  <si>
    <t>149</t>
  </si>
  <si>
    <t>897624</t>
  </si>
  <si>
    <t>VPUSŤ ŠTĚRBINOVÝCH ŽLABŮ Z BETON DÍLCŮ SV. ŠÍŘKY DO 250MM</t>
  </si>
  <si>
    <t>položka zahrnuje dodávku a osazení předepsaného dílce včetně mříže 
nezahrnuje předepsané podkladní konstrukce</t>
  </si>
  <si>
    <t>150</t>
  </si>
  <si>
    <t>897625</t>
  </si>
  <si>
    <t>VPUSŤ ŠTĚRBINOVÝCH ŽLABŮ Z BETON DÍLCŮ SV. ŠÍŘKY DO 300MM</t>
  </si>
  <si>
    <t>151</t>
  </si>
  <si>
    <t>897724</t>
  </si>
  <si>
    <t>ČISTÍCÍ KUSY ŠTĚRBIN ŽLABŮ Z BETON DÍLCŮ SV. ŠÍŘKY DO 250MM</t>
  </si>
  <si>
    <t>položka zahrnuje dodávku a osazení předepsaného dílce 
nezahrnuje předepsané podkladní konstrukce</t>
  </si>
  <si>
    <t>152</t>
  </si>
  <si>
    <t>897725</t>
  </si>
  <si>
    <t>ČISTÍCÍ KUSY ŠTĚRBIN ŽLABŮ Z BETON DÍLCŮ SV. ŠÍŘKY DO 300MM</t>
  </si>
  <si>
    <t>153</t>
  </si>
  <si>
    <t>899122</t>
  </si>
  <si>
    <t>VÝMĚNA MŘÍŽE LITINOVÉ</t>
  </si>
  <si>
    <t>Položka zahrnuje kompletní demontáž, dodávku a osazení předepsané mříže včetně rámu, veškerou mimostaveništní a vnitrostaveništní dopravu, uložení vybouraných hmot na skládku a poplatek za skládku.</t>
  </si>
  <si>
    <t>154</t>
  </si>
  <si>
    <t>89914</t>
  </si>
  <si>
    <t>MONTÁŽ ŠACHTOVÉ BETONOVÉ SKRUŽE SAMOSTATNÉ</t>
  </si>
  <si>
    <t>- Položka zahrnuje veškerý materiál, výrobky a polotovary, včetně mimostaveništní a vnitrostaveništní dopravy (rovněž přesuny), včetně naložení a složení,případně s uložením. 
- Položka neobsahuje dodání materiálu</t>
  </si>
  <si>
    <t>155</t>
  </si>
  <si>
    <t>ŠACHTOVÉ BETONOVÉ SKRUŽE SAMOSTATNÉ - DN 1000MM, VÝŠKY 250MM</t>
  </si>
  <si>
    <t>- Položka zahrnuje dodání materiálu</t>
  </si>
  <si>
    <t>156</t>
  </si>
  <si>
    <t>ŠACHTOVÉ BETONOVÉ SKRUŽE SAMOSTATNÉ - DN 1000MM, VÝŠKY 500MM</t>
  </si>
  <si>
    <t>157</t>
  </si>
  <si>
    <t>89921</t>
  </si>
  <si>
    <t>KOMPLETNÍ VÝMĚNA POKLOPU KANALIZAČNÍ ŠACHTY DN 600MM</t>
  </si>
  <si>
    <t>položka zahrnuje všechny nutné práce a materiály pro provedení výměny poklopu: 
- výřez v asfaltovém souvrství a vybourání asfaltových vrstev vč. odvozu na skládku a poplatku za skládku 
- vybourání stávajícího poklopu a rámu vč. odvozu na skládku a poplatku za skládku 
- úprava pro osazení nového rámu, dodání nového poklopu a jeho usazení 
- podkládka nových asfaltových vrstev 
- zálivka/zatření spár</t>
  </si>
  <si>
    <t>158</t>
  </si>
  <si>
    <t>89922</t>
  </si>
  <si>
    <t>VÝŠKOVÁ ÚPRAVA POKLOPŮ ARMATURNÍCH ŠACHET, KANALIZAČNÍCH POKLOPŮ</t>
  </si>
  <si>
    <t>- položka výškové úpravy zahrnuje všechny nutné práce a materiály pro zvýšení nebo snížení zařízení (včetně nutné úpravy stávajícího povrchu vozovky nebo chodníku).</t>
  </si>
  <si>
    <t>159</t>
  </si>
  <si>
    <t>BETONOVÝ VYROVNÁVACÍ PRSTENEC 40MM (DN 625MM)</t>
  </si>
  <si>
    <t>- položka zahrnuje všechny nutné práce a materiály související s dodáním požadovaných prvků na místo stavby (manipulace, doprava).</t>
  </si>
  <si>
    <t>160</t>
  </si>
  <si>
    <t>BETONOVÝ VYROVNÁVACÍ PRSTENEC 60MM (DN 625MM)</t>
  </si>
  <si>
    <t>161</t>
  </si>
  <si>
    <t>BETONOVÝ VYROVNÁVACÍ PRSTENEC 80MM (DN 625MM)</t>
  </si>
  <si>
    <t>162</t>
  </si>
  <si>
    <t>89923</t>
  </si>
  <si>
    <t>VÝŠKOVÁ ÚPRAVA KRYCÍCH HRNCŮ - POKLOPŮ ŠOUPAT, CHODNÍKOVÝCH UZÁVĚRŮ A HYDRANTŮ</t>
  </si>
  <si>
    <t>9181D</t>
  </si>
  <si>
    <t>ČELA PROPUSTU Z TRUB DN DO 600MM Z BETONU</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</si>
  <si>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</si>
  <si>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212</t>
  </si>
  <si>
    <t>9181F</t>
  </si>
  <si>
    <t>ČELA PROPUSTU Z TRUB DN DO 1000MM Z BETONU</t>
  </si>
  <si>
    <t>213</t>
  </si>
  <si>
    <t>918345</t>
  </si>
  <si>
    <t>PROPUSTY Z TRUB DN 300MM</t>
  </si>
  <si>
    <t>Položka zahrnuje: 
- dodání a položení potrubí z trub z dokumentací předepsaného materiálu a předepsaného průměru 
- případné úpravy trub (zkrácení, šikmé seříznutí) 
- podkladní vrstvy a obetonování.</t>
  </si>
  <si>
    <t>214</t>
  </si>
  <si>
    <t>918346</t>
  </si>
  <si>
    <t>PROPUSTY Z TRUB DN 400MM</t>
  </si>
  <si>
    <t>215</t>
  </si>
  <si>
    <t>918358</t>
  </si>
  <si>
    <t>PROPUSTY Z TRUB DN 600MM</t>
  </si>
  <si>
    <t>216</t>
  </si>
  <si>
    <t>91836</t>
  </si>
  <si>
    <t>PROPUSTY Z TRUB DN 800MM</t>
  </si>
  <si>
    <t>217</t>
  </si>
  <si>
    <t>9185D2</t>
  </si>
  <si>
    <t>ČELA KAMENNÁ PROPUSTU Z TRUB DN DO 600MM</t>
  </si>
  <si>
    <t>Položka zahrnuje: 
zdivo z lomového kamen na MC ve tvaru, předepsaným zadávací dokumentací 
vyspárování zdiva MC 
římsu ze železobetonu včetně výztuže, pokud je předepsaná zadávací dokumentací 
Nezahrnuje zábradlí</t>
  </si>
  <si>
    <t>218</t>
  </si>
  <si>
    <t>9185F2</t>
  </si>
  <si>
    <t>ČELA KAMENNÁ PROPUSTU Z TRUB DN DO 1000MM</t>
  </si>
  <si>
    <t>219</t>
  </si>
  <si>
    <t>919111</t>
  </si>
  <si>
    <t>ŘEZÁNÍ ASFALTOVÉHO KRYTU VOZOVEK TL DO 50MM</t>
  </si>
  <si>
    <t>položka zahrnuje řezání vozovkové vrstvy v předepsané tloušťce, včetně spotřeby vody</t>
  </si>
  <si>
    <t>220</t>
  </si>
  <si>
    <t>919112</t>
  </si>
  <si>
    <t>ŘEZÁNÍ ASFALTOVÉHO KRYTU VOZOVEK TL DO 100MM</t>
  </si>
  <si>
    <t>221</t>
  </si>
  <si>
    <t>919113</t>
  </si>
  <si>
    <t>ŘEZÁNÍ ASFALTOVÉHO KRYTU VOZOVEK TL DO 150MM</t>
  </si>
  <si>
    <t>222</t>
  </si>
  <si>
    <t>919123</t>
  </si>
  <si>
    <t>ŘEZÁNÍ BETONOVÉHO KRYTU VOZOVEK TL DO 150MM</t>
  </si>
  <si>
    <t>223</t>
  </si>
  <si>
    <t>919R01</t>
  </si>
  <si>
    <t>OSTATNÍ NEUVEDENÉ PRÁCE PROVÁDĚNÉ V HZS</t>
  </si>
  <si>
    <t>224</t>
  </si>
  <si>
    <t>919R02</t>
  </si>
  <si>
    <t>PROJEKTOVÉ PRÁCE, TECHNICKÁ POMOC, ZAJIŠTĚNÍ INŽENÝRINGU</t>
  </si>
  <si>
    <t>225</t>
  </si>
  <si>
    <t>919R03</t>
  </si>
  <si>
    <t>STROJHODINA</t>
  </si>
  <si>
    <t>226</t>
  </si>
  <si>
    <t>931316</t>
  </si>
  <si>
    <t>TĚSNĚNÍ DILATAČNÍCH SPAR ASFALTOVOU ZÁLIVKOU</t>
  </si>
  <si>
    <t>položka zahrnuje dodávku a osazení předepsaného materiálu, očištění ploch spáry před úpravou, očištění okolí spáry po úpravě 
nezahrnuje těsnící profil</t>
  </si>
  <si>
    <t>227</t>
  </si>
  <si>
    <t>935111</t>
  </si>
  <si>
    <t>ŠTĚRBINOVÉ ŽLABY Z BETONOVÝCH DÍLCŮ ŠÍŘ DO 200MM VČETNĚ LOŽE A OBETONOVÁNÍ</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</si>
  <si>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čerpání vody.</t>
  </si>
  <si>
    <t>228</t>
  </si>
  <si>
    <t>93513</t>
  </si>
  <si>
    <t>ŠTĚRBINOVÉ ŽLABY Z BETONOVÝCH DÍLCŮ ŠÍŘ DO 300MM VČETNĚ LOŽE A OBETONOVÁNÍ</t>
  </si>
  <si>
    <t>229</t>
  </si>
  <si>
    <t>935211</t>
  </si>
  <si>
    <t>PŘÍKOPOVÉ ŽLABY Z BETON TVÁRNIC ŠÍŘ DO 600MM DO ŠTĚRKOPÍSKU TL 100MM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</si>
  <si>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</si>
  <si>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230</t>
  </si>
  <si>
    <t>935212</t>
  </si>
  <si>
    <t>PŘÍKOPOVÉ ŽLABY Z BETON TVÁRNIC ŠÍŘ DO 600MM DO BETONU TL 100MM</t>
  </si>
  <si>
    <t>231</t>
  </si>
  <si>
    <t>9352A2</t>
  </si>
  <si>
    <t>PŘÍKOPOVÉ ŽLABY Z BETON TVÁRNIC ŠÍŘ DO 250MM DO BETONU TL 200MM</t>
  </si>
  <si>
    <t>232</t>
  </si>
  <si>
    <t>93542</t>
  </si>
  <si>
    <t>ŽLABY Z DÍLCŮ Z POLYMERBETONU SVĚTLÉ ŠÍŘKY DO 150MM VČETNĚ MŘÍŽÍ</t>
  </si>
  <si>
    <t>položka zahrnuje: 
- dodávku a uložení dílců žlabu z předepsaného materiálu předepsaných rozměrů včetně mříže 
- spárování, úpravy vtoku a výtoku 
- nutné zemní práce, předepsané lože, obetonování</t>
  </si>
  <si>
    <t>233</t>
  </si>
  <si>
    <t>ŽLABY Z DÍLCŮ Z POLYMERBETONU SVĚTLÉ ŠÍŘKY DO 150MM - ČELNÍ STĚNA</t>
  </si>
  <si>
    <t>položka zahrnuje: 
- dodávku a uložení dílců žlabu z předepsaného materiálu předepsaných rozměrů 
- spárování, úpravy vtoku a výtoku 
- nutné zemní práce, předepsané lože, obetonování</t>
  </si>
  <si>
    <t>234</t>
  </si>
  <si>
    <t>ŽLABY Z DÍLCŮ Z POLYMERBETONU SVĚTLÉ ŠÍŘKY DO 150MM - VPUSŤOVÝ DÍL KOMPLETNÍ</t>
  </si>
  <si>
    <t>235</t>
  </si>
  <si>
    <t>93543</t>
  </si>
  <si>
    <t>ŽLABY Z DÍLCŮ Z POLYMERBETONU SVĚTLÉ ŠÍŘKY DO 200MM VČETNĚ MŘÍŽÍ</t>
  </si>
  <si>
    <t>236</t>
  </si>
  <si>
    <t>ŽLABY Z DÍLCŮ Z POLYMERBETONU SVĚTLÉ ŠÍŘKY DO 200MM - ČELNÍ STĚNA</t>
  </si>
  <si>
    <t>237</t>
  </si>
  <si>
    <t>ŽLABY Z DÍLCŮ Z POLYMERBETONU SVĚTLÉ ŠÍŘKY DO 200MM - VPUSŤOVÝ DÍL KOMPLETNÍ</t>
  </si>
  <si>
    <t>238</t>
  </si>
  <si>
    <t>93545</t>
  </si>
  <si>
    <t>ŽLABY Z DÍLCŮ Z POLYMERBETONU SVĚTLÉ ŠÍŘKY DO 300MM VČETNĚ MŘÍŽÍ</t>
  </si>
  <si>
    <t>239</t>
  </si>
  <si>
    <t>ŽLABY Z DÍLCŮ Z POLYMERBETONU SVĚTLÉ ŠÍŘKY DO 300MM - ČELNÍ STĚNA</t>
  </si>
  <si>
    <t>položka zahrnuje: 
- dodávku a uložení dílců žlabu z předepsaného materiálu předepsaných rozměrů  
- spárování, úpravy vtoku a výtoku 
- nutné zemní práce, předepsané lože, obetonování</t>
  </si>
  <si>
    <t>240</t>
  </si>
  <si>
    <t>ŽLABY Z DÍLCŮ Z POLYMERBETONU SVĚTLÉ ŠÍŘKY DO 300MM - VPUSŤOVÝ DÍL KOMPLETNÍ</t>
  </si>
  <si>
    <t>241</t>
  </si>
  <si>
    <t>NAPOJENÍ NOVÉHO ŽLABU NA STÁVAJÍCÍ POTRUBÍ DO D 200MM V DÉLCE DO 1,0M VČETNĚ PVC TVAROVEK A OBETONOVÁNÍ</t>
  </si>
  <si>
    <t>položka zahrnuje: 
- dodávku a uložení potrubí z předepsaného materiálu předepsaných rozměrů 
- nutné zemní práce, předepsané lože, obetonování, čerpání vody</t>
  </si>
  <si>
    <t>242</t>
  </si>
  <si>
    <t>93553</t>
  </si>
  <si>
    <t>ŽLABY Z DÍLCŮ SVĚTLÉ ŠÍŘKY DO 200MM S LITINOVOU MŘÍŽÍ VČETNĚ LOŽE A OBETONOVÁNÍ</t>
  </si>
  <si>
    <t>položka zahrnuje: 
- dodávku a uložení dílců žlabu z předepsaného materiálu předepsaných rozměrů včetně mříže 
- spárování, úpravy vtoku a výtoku 
- nutné zemní práce, předepsané lože, obetonování, čerpání vody 
- měří se v metrech běžných délky osy žlabu, odečítají se čistící kusy a vpustě</t>
  </si>
  <si>
    <t>243</t>
  </si>
  <si>
    <t>ŽLABY Z DÍLCŮ SVĚTLÉ ŠÍŘKY DO 200MM - VÝMĚNA ROŠTU</t>
  </si>
  <si>
    <t>položka zahrnuje: 
- uložení mříží z předepsaného materiálu předepsaných rozměrů  
- nutné související práce</t>
  </si>
  <si>
    <t>244</t>
  </si>
  <si>
    <t>ŽLABY Z DÍLCŮ SVĚTLÉ ŠÍŘKY DO 200MM - LITINOVÝ ROŠT ŠÍŘKY 200MM</t>
  </si>
  <si>
    <t>položka zahrnuje: 
- dodávku mříží z předepsaného materiálu předepsaných rozměrů</t>
  </si>
  <si>
    <t>245</t>
  </si>
  <si>
    <t>93555</t>
  </si>
  <si>
    <t>ŽLABY Z DÍLCŮ SVĚTLÉ ŠÍŘKY DO 300MM S LITINOVOU MŘÍŽÍ VČETNĚ LOŽE A OBETONOVÁNÍ</t>
  </si>
  <si>
    <t>246</t>
  </si>
  <si>
    <t>ŽLABY Z DÍLCŮ SVĚTLÉ ŠÍŘKY DO 300MM - VÝMĚNA ROŠTU</t>
  </si>
  <si>
    <t>247</t>
  </si>
  <si>
    <t>ŽLABY Z DÍLCŮ SVĚTLÉ ŠÍŘKY DO 300MM - LITINOVÝ ROŠT ŠÍŘKY 300MM</t>
  </si>
  <si>
    <t>255</t>
  </si>
  <si>
    <t>93808</t>
  </si>
  <si>
    <t>OČIŠTĚNÍ VOZOVEK ZAMETENÍM STROJNĚ</t>
  </si>
  <si>
    <t>položka zahrnuje očištění předepsaným způsobem včetně odklizení vzniklého odpadu</t>
  </si>
  <si>
    <t>256</t>
  </si>
  <si>
    <t>OČIŠTĚNÍ VOZOVEK ZAMETENÍM RUČNĚ</t>
  </si>
  <si>
    <t>257</t>
  </si>
  <si>
    <t>93861</t>
  </si>
  <si>
    <t>OČIŠTĚNÍ DOPRAVNÍCH ZNAČEK OMYTÍM VODOU A SAPONÁTEM</t>
  </si>
  <si>
    <t>položka zahrnuje očištění předepsaným způsobem včetně dopravy a odklizení vzniklého odpadu</t>
  </si>
  <si>
    <t>258</t>
  </si>
  <si>
    <t>93863</t>
  </si>
  <si>
    <t>OČIŠTĚNÍ DOPRAVNÍCH ZNAČEK OD GRAFFITI CHEMICKY</t>
  </si>
  <si>
    <t>260</t>
  </si>
  <si>
    <t>966134</t>
  </si>
  <si>
    <t>BOURÁNÍ KONSTRUKCÍ Z KAMENE NA MC S ODVOZEM DO 5KM NA DEPONII</t>
  </si>
  <si>
    <t>položka zahrnuje: 
- rozbourání konstrukce bez ohledu na použitou technologii 
- veškeré pomocné konstrukce (lešení a pod.) 
- veškerou manipulaci s vybouranou sutí a hmotami včetně uložení na deponii (bez poplatku za skládku) 
- veškeré další práce plynoucí z technologického předpisu a z platných předpisů</t>
  </si>
  <si>
    <t>261</t>
  </si>
  <si>
    <t>BOURÁNÍ KONSTRUKCÍ Z KAMENE NA MC S ODVOZEM NA SKLÁDKU</t>
  </si>
  <si>
    <t>položka zahrnuje: 
- rozbourání konstrukce bez ohledu na použitou technologii 
- veškeré pomocné konstrukce (lešení a pod.) 
- veškerou manipulaci s vybouranou sutí a hmotami včetně uložení na skládku a poplatku za skládku 
- veškeré další práce plynoucí z technologického předpisu a z platných předpisů</t>
  </si>
  <si>
    <t>262</t>
  </si>
  <si>
    <t>966144</t>
  </si>
  <si>
    <t>BOURÁNÍ KONSTRUKCÍ Z CIHEL A TVÁRNIC S ODVOZEM DO 5KM NA DEPONII</t>
  </si>
  <si>
    <t>263</t>
  </si>
  <si>
    <t>BOURÁNÍ KONSTRUKCÍ Z CIHEL A TVÁRNIC S ODVOZEM NA SKLÁDKU</t>
  </si>
  <si>
    <t>264</t>
  </si>
  <si>
    <t>966154</t>
  </si>
  <si>
    <t>BOURÁNÍ KONSTRUKCÍ Z PROST BETONU S ODVOZEM DO 5KM NA DEPONII</t>
  </si>
  <si>
    <t>265</t>
  </si>
  <si>
    <t>BOURÁNÍ KONSTRUKCÍ Z PROST BETONU S ODVOZEM NA SKLÁDKU</t>
  </si>
  <si>
    <t>266</t>
  </si>
  <si>
    <t>966164</t>
  </si>
  <si>
    <t>BOURÁNÍ KONSTRUKCÍ ZE ŽELEZOBETONU S ODVOZEM DO 5KM NA DEPONII</t>
  </si>
  <si>
    <t>267</t>
  </si>
  <si>
    <t>BOURÁNÍ KONSTRUKCÍ ZE ŽELEZOBETONU S ODVOZEM NA SKLÁDKU</t>
  </si>
  <si>
    <t>268</t>
  </si>
  <si>
    <t>96618</t>
  </si>
  <si>
    <t>BOURÁNÍ KONSTRUKCÍ KOVOVÝCH - ODŘEZÁNÍM A VYBOURÁNÍM BETONOVÝCH PATEK - 1 SLOUPEK, 1 PATKA</t>
  </si>
  <si>
    <t>položka zahrnuje: 
- rozebrání konstrukce bez ohledu na použitou technologii 
- veškeré pomocné konstrukce (lešení a pod.) 
- veškerou manipulaci s vybouranou sutí a hmotami včetně uložení na skládku a poplatku za skládku 
- veškeré další práce plynoucí z technologického předpisu a z platných předpisů</t>
  </si>
  <si>
    <t>269</t>
  </si>
  <si>
    <t>96653</t>
  </si>
  <si>
    <t>ODSTRANĚNÍ ŽLABŮ Z DÍLCŮ (VČET ŠTĚRBINOVÝCH) ŠÍŘKY DO 200MM</t>
  </si>
  <si>
    <t>- zahrnuje vybourání žlabů včetně podkladních vrstev a eventuelních mříží 
- zahrnuje veškerou manipulaci s vybouranou sutí a hmotami včetně uložení na skládku a poplatku za skládku.</t>
  </si>
  <si>
    <t>270</t>
  </si>
  <si>
    <t>96654</t>
  </si>
  <si>
    <t>ODSTRANĚNÍ ŽLABŮ Z DÍLCŮ (VČET ŠTĚRBINOVÝCH) ŠÍŘKY PŘES 200MM</t>
  </si>
  <si>
    <t>271</t>
  </si>
  <si>
    <t>96687</t>
  </si>
  <si>
    <t>VYBOURÁNÍ ULIČNÍCH VPUSTÍ KOMPLETNÍCH HL. DO 1,0M</t>
  </si>
  <si>
    <t>položka zahrnuje: 
- kompletní bourací práce včetně nezbytného rozsahu zemních prací, 
- veškerou manipulaci s vybouranou sutí a hmotami včetně uložení na skládku a poplatku za skládku. 
- veškeré další práce plynoucí z technologického předpisu a z platných předpisů,</t>
  </si>
  <si>
    <t>272</t>
  </si>
  <si>
    <t>VYBOURÁNÍ ULIČNÍCH VPUSTÍ KOMPLETNÍCH HL. PŘES 1,0M</t>
  </si>
  <si>
    <t>273</t>
  </si>
  <si>
    <t>969234</t>
  </si>
  <si>
    <t>VYBOURÁNÍ POTRUBÍ DN DO 200MM KANALIZAČ</t>
  </si>
  <si>
    <t>- položka zahrnuje veškerou manipulaci s vybouranou sutí a hmotami včetně uložení na skládku a poplatku za skládku. 
- položka zahrnuje veškeré další práce plynoucí z technologického předpisu a z platných předpisů</t>
  </si>
  <si>
    <t>Opravy potrubí a ostatních zařízení pro odtok srážkových vod</t>
  </si>
  <si>
    <t>OSTATNÍ PRÁCE</t>
  </si>
  <si>
    <t>Údržbové práce dešťové kanalizace ve správní oblasti Česká Lípa</t>
  </si>
  <si>
    <t>DPH 21%</t>
  </si>
  <si>
    <t>MONTÁŽE ŽLABŮ, ODVODŇOVAČŮ A DALŠÍCH SOUČÁSTÍ</t>
  </si>
  <si>
    <t>ÚKLIDOVÉ PRÁCE, ČIŠTĚNÍ</t>
  </si>
  <si>
    <t>BOURACÍ PRÁCE</t>
  </si>
  <si>
    <t>PŘIDRUŽENÁ STAVEBNÍ VÝROBA</t>
  </si>
  <si>
    <t>KOMUNIKACE</t>
  </si>
  <si>
    <t>ZÁKLADY</t>
  </si>
  <si>
    <t>ZEMNÍ PRÁCE</t>
  </si>
  <si>
    <t>VŠEOBECNÉ KONSTRUKCE A PRÁCE</t>
  </si>
  <si>
    <t>POTRUBÍ</t>
  </si>
  <si>
    <t>Jednotková cena v Kč bez DPH</t>
  </si>
  <si>
    <t>Celková cena v Kč s DPH</t>
  </si>
  <si>
    <t>ČIŠTĚNÍ ULIČNÍCH VPUSTÍ</t>
  </si>
  <si>
    <t>KS</t>
  </si>
  <si>
    <t>ČIŠTĚNÍ ACO-DRAINŮ S ROZEBIRATELNOU MŘÍŽÍ</t>
  </si>
  <si>
    <t>položka zahrnuje: umístění dopravnního značení pro zajištění pracovního místa, odsttranění a očištění mřížek, odstranění (vytěžení) sedimentu, vypláchnutí aco-drainu,odzkoušení odtoku a napojení na řad,, sestavení mřížek aco-drainu,, upevnění mřížek, opláchnutí pracovního místa od nečistot, odstranění dočasného dopravního značení</t>
  </si>
  <si>
    <t>položka zahrnuje umístění dopravního značení pro zajištění pracovního místa, demontáž mříže uliční vpusti (UV), vytažení separačního koše s vyklopením na dopravní prostředek, vymytí šachty a odzkoušení funkčnosti  (odtoku) napojením na kanalizační řad, vložení separačního koše, nasazení (uzavření) mříže a opláchnutí pracovního místa od nečistot, odstranění dočasného dopravního značení</t>
  </si>
  <si>
    <t>ČIŠTĚNÍ KOMPAKTNÍCH BETONOVÝCH ŠTĚRBINOVÝCH ŽLABŮ</t>
  </si>
  <si>
    <t>položka zahrnuje: umístění dopravního značení pro zajištění pracovního místa, otevření instalační šachty, vyčištění žlabu tlakovou vodou se zajištěním proti rozstřiku vody do okolí žlabu, proplach napojení na stoku, uzavření šachty opláchnutí pracovního místaod nečistot, odsttranění dočasného dopravního značení</t>
  </si>
  <si>
    <t>SKLÁDKOVNÉ, LIKVIDACE VYTĚŽENÉHO KALU</t>
  </si>
  <si>
    <t>ZAJIŠTĚNÍ SACÍHO BAGRU PRO TĚŽENÍ KALŮ Z TRUB 1000 - 1800 MM</t>
  </si>
  <si>
    <t>položka zahrnuje: zajištění sacího bagru, přepravu sacího bagru na místo těžení a zpět, stavenišťní pohyb sacího bagru, HZS práce sacího bagru, úklid po těžení</t>
  </si>
  <si>
    <t xml:space="preserve">položka zahrnuje: platba skládkovného za likvidaci vytěženého kalu získaného z čištění  uličních vpustí, aco-drainů, kompaktních betonových žlabů a dále sedimetů z těžení dna Svárovského potoka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</si>
</sst>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 numFmtId="165" formatCode="#,##0.00\ &quot;Kč&quot;"/>
  </numFmts>
  <fonts count="13" x14ac:knownFonts="1">
    <font>
      <sz val="10"/>
      <name val="Arial"/>
    </font>
    <font>
      <b/>
      <sz val="16"/>
      <color rgb="FF000000"/>
      <name val="Arial"/>
    </font>
    <font>
      <b/>
      <sz val="10"/>
      <name val="Arial"/>
    </font>
    <font>
      <sz val="10"/>
      <color rgb="FFFFFFFF"/>
      <name val="Arial"/>
    </font>
    <font>
      <b/>
      <sz val="11"/>
      <name val="Arial"/>
    </font>
    <font>
      <i/>
      <sz val="10"/>
      <name val="Arial"/>
    </font>
    <font>
      <sz val="10"/>
      <name val="Arial"/>
    </font>
    <font>
      <sz val="8"/>
      <name val="Arial"/>
    </font>
    <font>
      <b/>
      <sz val="10"/>
      <name val="Arial"/>
      <family val="2"/>
      <charset val="238"/>
    </font>
    <font>
      <sz val="10"/>
      <color theme="0"/>
      <name val="Arial"/>
      <family val="2"/>
      <charset val="238"/>
    </font>
    <font>
      <b/>
      <sz val="11"/>
      <name val="Arial"/>
      <family val="2"/>
      <charset val="238"/>
    </font>
    <font>
      <sz val="10"/>
      <color rgb="FFFFFFFF"/>
      <name val="Arial"/>
      <family val="2"/>
      <charset val="238"/>
    </font>
    <font>
      <sz val="10"/>
      <name val="Arial"/>
      <family val="2"/>
      <charset val="238"/>
    </font>
  </fonts>
  <fills count="8">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indexed="64"/>
      </bottom>
      <diagonal/>
    </border>
    <border>
      <left style="thin">
        <color auto="1"/>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diagonal/>
    </border>
  </borders>
  <cellStyleXfs count="8">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xf numFmtId="43" fontId="6" fillId="0" borderId="0" applyFont="0" applyFill="0" applyBorder="0" applyAlignment="0" applyProtection="0"/>
  </cellStyleXfs>
  <cellXfs count="102">
    <xf numFmtId="0" fontId="0" fillId="0" borderId="0" xfId="0"/>
    <xf numFmtId="0" fontId="3" fillId="3" borderId="1" xfId="6" applyFont="1" applyFill="1" applyBorder="1" applyAlignment="1">
      <alignment horizontal="center" vertical="center" wrapText="1"/>
    </xf>
    <xf numFmtId="0" fontId="0" fillId="2" borderId="2" xfId="6" applyFont="1" applyFill="1" applyBorder="1"/>
    <xf numFmtId="0" fontId="1" fillId="2" borderId="0" xfId="6" applyFont="1" applyFill="1" applyAlignment="1">
      <alignment horizontal="center" vertical="center"/>
    </xf>
    <xf numFmtId="0" fontId="0" fillId="2" borderId="0" xfId="6" applyFont="1" applyFill="1"/>
    <xf numFmtId="0" fontId="0" fillId="2" borderId="3" xfId="6" applyFont="1" applyFill="1" applyBorder="1"/>
    <xf numFmtId="0" fontId="4" fillId="2" borderId="0" xfId="6" applyFont="1" applyFill="1"/>
    <xf numFmtId="0" fontId="4" fillId="2" borderId="2" xfId="6" applyFont="1" applyFill="1" applyBorder="1"/>
    <xf numFmtId="0" fontId="4" fillId="2" borderId="2" xfId="6" applyFont="1" applyFill="1" applyBorder="1" applyAlignment="1">
      <alignment horizontal="left"/>
    </xf>
    <xf numFmtId="0" fontId="0" fillId="2" borderId="5" xfId="6" applyFont="1" applyFill="1" applyBorder="1"/>
    <xf numFmtId="0" fontId="0" fillId="0" borderId="1" xfId="6" applyFont="1" applyBorder="1"/>
    <xf numFmtId="0" fontId="2" fillId="2" borderId="5" xfId="6" applyFont="1" applyFill="1" applyBorder="1" applyAlignment="1">
      <alignment horizontal="right"/>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0" fontId="2" fillId="2" borderId="2" xfId="6" applyFont="1" applyFill="1" applyBorder="1" applyAlignment="1">
      <alignment horizontal="right"/>
    </xf>
    <xf numFmtId="4" fontId="2" fillId="2" borderId="2" xfId="6" applyNumberFormat="1" applyFont="1" applyFill="1" applyBorder="1" applyAlignment="1">
      <alignment horizontal="center"/>
    </xf>
    <xf numFmtId="0" fontId="0" fillId="4" borderId="0" xfId="0" applyFill="1"/>
    <xf numFmtId="0" fontId="8" fillId="4" borderId="1" xfId="6" applyFont="1" applyFill="1" applyBorder="1" applyAlignment="1">
      <alignment horizontal="left" vertical="center" wrapText="1"/>
    </xf>
    <xf numFmtId="0" fontId="8" fillId="4" borderId="0" xfId="0" applyFont="1" applyFill="1"/>
    <xf numFmtId="165" fontId="0" fillId="0" borderId="1" xfId="0" applyNumberFormat="1" applyBorder="1"/>
    <xf numFmtId="165" fontId="0" fillId="0" borderId="0" xfId="0" applyNumberFormat="1"/>
    <xf numFmtId="0" fontId="9" fillId="5" borderId="1" xfId="0" applyFont="1" applyFill="1" applyBorder="1" applyAlignment="1">
      <alignment horizontal="center" vertical="top"/>
    </xf>
    <xf numFmtId="165" fontId="0" fillId="4" borderId="0" xfId="0" applyNumberFormat="1" applyFill="1"/>
    <xf numFmtId="0" fontId="0" fillId="6" borderId="0" xfId="0" applyFill="1"/>
    <xf numFmtId="0" fontId="10" fillId="2" borderId="0" xfId="6" applyFont="1" applyFill="1" applyAlignment="1">
      <alignment horizontal="left"/>
    </xf>
    <xf numFmtId="4" fontId="0" fillId="0" borderId="0" xfId="6" applyNumberFormat="1" applyFont="1" applyAlignment="1">
      <alignment horizontal="center"/>
    </xf>
    <xf numFmtId="0" fontId="9" fillId="3" borderId="1" xfId="6" applyFont="1" applyFill="1" applyBorder="1" applyAlignment="1">
      <alignment horizontal="center" vertical="center" wrapText="1"/>
    </xf>
    <xf numFmtId="4" fontId="2" fillId="2" borderId="1" xfId="6" applyNumberFormat="1" applyFont="1" applyFill="1" applyBorder="1" applyAlignment="1">
      <alignment horizontal="center"/>
    </xf>
    <xf numFmtId="0" fontId="0" fillId="0" borderId="0" xfId="6" applyFont="1" applyAlignment="1">
      <alignment horizontal="center"/>
    </xf>
    <xf numFmtId="164" fontId="0" fillId="0" borderId="0" xfId="6" applyNumberFormat="1" applyFont="1" applyAlignment="1">
      <alignment horizontal="center"/>
    </xf>
    <xf numFmtId="43" fontId="0" fillId="0" borderId="0" xfId="7" applyFont="1"/>
    <xf numFmtId="4" fontId="0" fillId="4" borderId="1" xfId="6" applyNumberFormat="1" applyFont="1" applyFill="1" applyBorder="1" applyAlignment="1">
      <alignment horizontal="center"/>
    </xf>
    <xf numFmtId="165" fontId="0" fillId="0" borderId="8" xfId="0" applyNumberFormat="1" applyBorder="1"/>
    <xf numFmtId="4" fontId="12" fillId="2" borderId="1" xfId="6" applyNumberFormat="1" applyFont="1" applyFill="1" applyBorder="1" applyAlignment="1">
      <alignment horizontal="center"/>
    </xf>
    <xf numFmtId="165" fontId="8" fillId="4" borderId="1" xfId="0" applyNumberFormat="1" applyFont="1" applyFill="1" applyBorder="1"/>
    <xf numFmtId="4" fontId="8" fillId="4" borderId="1" xfId="0" applyNumberFormat="1" applyFont="1" applyFill="1" applyBorder="1"/>
    <xf numFmtId="0" fontId="8" fillId="2" borderId="5" xfId="6" applyFont="1" applyFill="1" applyBorder="1" applyAlignment="1">
      <alignment wrapText="1"/>
    </xf>
    <xf numFmtId="0" fontId="0" fillId="0" borderId="6" xfId="6" applyFont="1" applyBorder="1"/>
    <xf numFmtId="0" fontId="0" fillId="0" borderId="7" xfId="6" applyFont="1" applyBorder="1" applyAlignment="1">
      <alignment horizontal="left" vertical="center" wrapText="1"/>
    </xf>
    <xf numFmtId="0" fontId="0" fillId="0" borderId="8" xfId="6" applyFont="1" applyBorder="1" applyAlignment="1">
      <alignment horizontal="right"/>
    </xf>
    <xf numFmtId="0" fontId="0" fillId="0" borderId="8" xfId="6" applyFont="1" applyBorder="1"/>
    <xf numFmtId="0" fontId="0" fillId="0" borderId="8" xfId="6" applyFont="1" applyBorder="1" applyAlignment="1">
      <alignment wrapText="1"/>
    </xf>
    <xf numFmtId="0" fontId="0" fillId="0" borderId="8" xfId="6" applyFont="1" applyBorder="1" applyAlignment="1">
      <alignment horizontal="center"/>
    </xf>
    <xf numFmtId="164" fontId="0" fillId="0" borderId="8" xfId="6" applyNumberFormat="1" applyFont="1" applyBorder="1" applyAlignment="1">
      <alignment horizontal="center"/>
    </xf>
    <xf numFmtId="4" fontId="0" fillId="0" borderId="8" xfId="6" applyNumberFormat="1" applyFont="1" applyBorder="1" applyAlignment="1">
      <alignment horizontal="center"/>
    </xf>
    <xf numFmtId="0" fontId="0" fillId="4" borderId="0" xfId="6" applyFont="1" applyFill="1" applyAlignment="1">
      <alignment horizontal="center"/>
    </xf>
    <xf numFmtId="164" fontId="0" fillId="4" borderId="0" xfId="6" applyNumberFormat="1" applyFont="1" applyFill="1" applyAlignment="1">
      <alignment horizontal="center"/>
    </xf>
    <xf numFmtId="4" fontId="0" fillId="4" borderId="0" xfId="6" applyNumberFormat="1" applyFont="1" applyFill="1" applyAlignment="1">
      <alignment horizontal="center"/>
    </xf>
    <xf numFmtId="0" fontId="0" fillId="4" borderId="1" xfId="6" applyFont="1" applyFill="1" applyBorder="1" applyAlignment="1">
      <alignment horizontal="right"/>
    </xf>
    <xf numFmtId="0" fontId="0" fillId="4" borderId="1" xfId="6" applyFont="1" applyFill="1" applyBorder="1"/>
    <xf numFmtId="0" fontId="8" fillId="4" borderId="1" xfId="6" applyFont="1" applyFill="1" applyBorder="1" applyAlignment="1">
      <alignment wrapText="1"/>
    </xf>
    <xf numFmtId="4" fontId="8" fillId="4" borderId="1" xfId="0" applyNumberFormat="1" applyFont="1" applyFill="1" applyBorder="1" applyAlignment="1">
      <alignment horizontal="center"/>
    </xf>
    <xf numFmtId="0" fontId="8" fillId="5" borderId="1" xfId="6" applyFont="1" applyFill="1" applyBorder="1" applyAlignment="1">
      <alignment horizontal="center"/>
    </xf>
    <xf numFmtId="4" fontId="0" fillId="5" borderId="1" xfId="6" applyNumberFormat="1" applyFont="1" applyFill="1" applyBorder="1" applyAlignment="1">
      <alignment horizontal="center"/>
    </xf>
    <xf numFmtId="165" fontId="0" fillId="5" borderId="1" xfId="0" applyNumberFormat="1" applyFill="1" applyBorder="1"/>
    <xf numFmtId="0" fontId="0" fillId="0" borderId="2" xfId="0" applyBorder="1"/>
    <xf numFmtId="0" fontId="0" fillId="0" borderId="9" xfId="0" applyBorder="1"/>
    <xf numFmtId="0" fontId="0" fillId="0" borderId="10" xfId="0" applyBorder="1"/>
    <xf numFmtId="165" fontId="0" fillId="0" borderId="2" xfId="0" applyNumberFormat="1" applyBorder="1"/>
    <xf numFmtId="4" fontId="0" fillId="7" borderId="1" xfId="6" applyNumberFormat="1" applyFont="1" applyFill="1" applyBorder="1" applyAlignment="1" applyProtection="1">
      <alignment horizontal="center"/>
      <protection locked="0"/>
    </xf>
    <xf numFmtId="4" fontId="0" fillId="7" borderId="8" xfId="6" applyNumberFormat="1" applyFont="1" applyFill="1" applyBorder="1" applyAlignment="1" applyProtection="1">
      <alignment horizontal="center"/>
      <protection locked="0"/>
    </xf>
    <xf numFmtId="0" fontId="0" fillId="0" borderId="1" xfId="6" applyFont="1" applyBorder="1" applyAlignment="1">
      <alignment horizontal="left" vertical="top" wrapText="1"/>
    </xf>
    <xf numFmtId="0" fontId="0" fillId="0" borderId="8" xfId="6" applyFont="1" applyBorder="1" applyAlignment="1">
      <alignment horizontal="left" vertical="top" wrapText="1"/>
    </xf>
    <xf numFmtId="0" fontId="0" fillId="0" borderId="1" xfId="0" applyBorder="1"/>
    <xf numFmtId="0" fontId="0" fillId="0" borderId="1" xfId="0" applyBorder="1" applyAlignment="1">
      <alignment horizontal="center"/>
    </xf>
    <xf numFmtId="2" fontId="0" fillId="0" borderId="1" xfId="0" applyNumberFormat="1" applyBorder="1" applyAlignment="1">
      <alignment horizontal="center"/>
    </xf>
    <xf numFmtId="0" fontId="0" fillId="0" borderId="1" xfId="0" applyBorder="1" applyAlignment="1">
      <alignment horizontal="left"/>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2" fontId="0" fillId="0" borderId="8" xfId="0" applyNumberFormat="1" applyBorder="1" applyAlignment="1">
      <alignment horizontal="center"/>
    </xf>
    <xf numFmtId="4" fontId="0" fillId="6" borderId="8" xfId="6" applyNumberFormat="1" applyFont="1" applyFill="1" applyBorder="1" applyAlignment="1" applyProtection="1">
      <alignment horizontal="center"/>
      <protection locked="0"/>
    </xf>
    <xf numFmtId="0" fontId="0" fillId="0" borderId="9" xfId="6" applyFont="1" applyBorder="1" applyAlignment="1">
      <alignment horizontal="left" vertical="top" wrapText="1"/>
    </xf>
    <xf numFmtId="0" fontId="0" fillId="0" borderId="7" xfId="0" applyBorder="1"/>
    <xf numFmtId="0" fontId="0" fillId="0" borderId="7" xfId="0" applyBorder="1" applyAlignment="1">
      <alignment horizontal="left"/>
    </xf>
    <xf numFmtId="0" fontId="0" fillId="0" borderId="11" xfId="0" applyBorder="1"/>
    <xf numFmtId="0" fontId="0" fillId="0" borderId="4" xfId="0" applyBorder="1"/>
    <xf numFmtId="0" fontId="0" fillId="0" borderId="12" xfId="0" applyBorder="1" applyAlignment="1">
      <alignment horizontal="left"/>
    </xf>
    <xf numFmtId="0" fontId="0" fillId="0" borderId="9" xfId="0" applyBorder="1" applyAlignment="1">
      <alignment horizontal="left"/>
    </xf>
    <xf numFmtId="0" fontId="0" fillId="0" borderId="12" xfId="0" applyBorder="1"/>
    <xf numFmtId="0" fontId="0" fillId="0" borderId="13" xfId="0" applyBorder="1"/>
    <xf numFmtId="0" fontId="0" fillId="0" borderId="3" xfId="0" applyBorder="1" applyAlignment="1">
      <alignment horizontal="left"/>
    </xf>
    <xf numFmtId="0" fontId="0" fillId="0" borderId="3" xfId="0" applyBorder="1"/>
    <xf numFmtId="0" fontId="0" fillId="0" borderId="5" xfId="6" applyFont="1" applyBorder="1" applyAlignment="1">
      <alignment wrapText="1"/>
    </xf>
    <xf numFmtId="0" fontId="0" fillId="0" borderId="0" xfId="6" applyFont="1" applyAlignment="1">
      <alignment horizontal="right"/>
    </xf>
    <xf numFmtId="0" fontId="0" fillId="0" borderId="3" xfId="6" applyFont="1" applyBorder="1"/>
    <xf numFmtId="0" fontId="3" fillId="3" borderId="1" xfId="6" applyFont="1" applyFill="1" applyBorder="1" applyAlignment="1">
      <alignment horizontal="center" vertical="center" wrapText="1"/>
    </xf>
    <xf numFmtId="14" fontId="4" fillId="2" borderId="0" xfId="6" applyNumberFormat="1" applyFont="1" applyFill="1" applyAlignment="1">
      <alignment horizontal="right"/>
    </xf>
    <xf numFmtId="0" fontId="0" fillId="2" borderId="0" xfId="6" applyFont="1" applyFill="1"/>
    <xf numFmtId="0" fontId="4" fillId="2" borderId="2" xfId="6" applyFont="1" applyFill="1" applyBorder="1" applyAlignment="1">
      <alignment horizontal="right"/>
    </xf>
    <xf numFmtId="0" fontId="0" fillId="2" borderId="2" xfId="6" applyFont="1" applyFill="1" applyBorder="1"/>
    <xf numFmtId="0" fontId="11" fillId="3" borderId="7" xfId="6" applyFont="1" applyFill="1" applyBorder="1" applyAlignment="1">
      <alignment horizontal="center" vertical="center" wrapText="1"/>
    </xf>
    <xf numFmtId="0" fontId="11" fillId="3" borderId="8" xfId="6" applyFont="1" applyFill="1" applyBorder="1" applyAlignment="1">
      <alignment horizontal="center" vertical="center" wrapText="1"/>
    </xf>
    <xf numFmtId="165" fontId="9" fillId="5" borderId="7" xfId="0" applyNumberFormat="1" applyFont="1" applyFill="1" applyBorder="1" applyAlignment="1">
      <alignment horizontal="center" vertical="top" wrapText="1"/>
    </xf>
    <xf numFmtId="165" fontId="9" fillId="5" borderId="8" xfId="0" applyNumberFormat="1" applyFont="1" applyFill="1" applyBorder="1" applyAlignment="1">
      <alignment horizontal="center" vertical="top" wrapText="1"/>
    </xf>
  </cellXfs>
  <cellStyles count="8">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Čárka" xfId="7" builtinId="3"/>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569"/>
  <sheetViews>
    <sheetView tabSelected="1" topLeftCell="B1" workbookViewId="0">
      <pane ySplit="7" topLeftCell="A89" activePane="bottomLeft" state="frozen"/>
      <selection pane="bottomLeft" activeCell="H85" sqref="H85"/>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10" width="16.7109375" customWidth="1"/>
    <col min="11" max="11" width="17.85546875" style="27" customWidth="1"/>
    <col min="16" max="19" width="9.140625" hidden="1" customWidth="1"/>
  </cols>
  <sheetData>
    <row r="1" spans="1:19" ht="12.75" customHeight="1" x14ac:dyDescent="0.2">
      <c r="A1" t="s">
        <v>0</v>
      </c>
      <c r="B1" s="4"/>
      <c r="C1" s="4"/>
      <c r="D1" s="4"/>
      <c r="E1" s="4"/>
      <c r="F1" s="4"/>
      <c r="G1" s="4"/>
      <c r="H1" s="4"/>
      <c r="I1" s="4"/>
      <c r="J1" s="4"/>
      <c r="K1" s="29"/>
      <c r="Q1" t="s">
        <v>9</v>
      </c>
    </row>
    <row r="2" spans="1:19" ht="24.95" customHeight="1" x14ac:dyDescent="0.2">
      <c r="B2" s="4"/>
      <c r="C2" s="4"/>
      <c r="D2" s="4"/>
      <c r="E2" s="3" t="s">
        <v>2</v>
      </c>
      <c r="F2" s="4"/>
      <c r="G2" s="4"/>
      <c r="H2" s="2"/>
      <c r="I2" s="2"/>
      <c r="J2" s="4"/>
      <c r="K2" s="29"/>
      <c r="P2" t="e">
        <f>0+P8+P29+P204+P217+P250+#REF!+#REF!+#REF!+#REF!+#REF!</f>
        <v>#REF!</v>
      </c>
      <c r="Q2" t="s">
        <v>9</v>
      </c>
    </row>
    <row r="3" spans="1:19" ht="15" customHeight="1" x14ac:dyDescent="0.25">
      <c r="A3" t="s">
        <v>1</v>
      </c>
      <c r="B3" s="6" t="s">
        <v>3</v>
      </c>
      <c r="C3" s="94">
        <v>45383</v>
      </c>
      <c r="D3" s="95"/>
      <c r="E3" s="31" t="s">
        <v>415</v>
      </c>
      <c r="F3" s="4"/>
      <c r="G3" s="5"/>
      <c r="H3" s="59" t="s">
        <v>11</v>
      </c>
      <c r="I3" s="60">
        <f>I8+I23+I115+I155+I192+I209+I383+I400+I487+I505</f>
        <v>0</v>
      </c>
      <c r="J3" s="60">
        <f>I3*0.21</f>
        <v>0</v>
      </c>
      <c r="K3" s="61">
        <f>I3*1.21</f>
        <v>0</v>
      </c>
      <c r="L3" s="30"/>
      <c r="P3" t="s">
        <v>6</v>
      </c>
      <c r="Q3" t="s">
        <v>10</v>
      </c>
    </row>
    <row r="4" spans="1:19" ht="15" customHeight="1" x14ac:dyDescent="0.25">
      <c r="A4" t="s">
        <v>4</v>
      </c>
      <c r="B4" s="7" t="s">
        <v>5</v>
      </c>
      <c r="C4" s="96" t="s">
        <v>11</v>
      </c>
      <c r="D4" s="97"/>
      <c r="E4" s="8" t="s">
        <v>413</v>
      </c>
      <c r="F4" s="2"/>
      <c r="G4" s="2"/>
      <c r="H4" s="9"/>
      <c r="I4" s="9"/>
      <c r="J4" s="4"/>
      <c r="K4" s="29"/>
      <c r="P4" t="s">
        <v>7</v>
      </c>
      <c r="Q4" t="s">
        <v>10</v>
      </c>
    </row>
    <row r="5" spans="1:19" ht="12.75" customHeight="1" x14ac:dyDescent="0.2">
      <c r="A5" s="93" t="s">
        <v>12</v>
      </c>
      <c r="B5" s="93" t="s">
        <v>14</v>
      </c>
      <c r="C5" s="93" t="s">
        <v>16</v>
      </c>
      <c r="D5" s="93" t="s">
        <v>17</v>
      </c>
      <c r="E5" s="93" t="s">
        <v>18</v>
      </c>
      <c r="F5" s="93" t="s">
        <v>20</v>
      </c>
      <c r="G5" s="93" t="s">
        <v>22</v>
      </c>
      <c r="H5" s="93" t="s">
        <v>426</v>
      </c>
      <c r="I5" s="93"/>
      <c r="J5" s="98" t="s">
        <v>416</v>
      </c>
      <c r="K5" s="100" t="s">
        <v>427</v>
      </c>
      <c r="P5" t="s">
        <v>8</v>
      </c>
      <c r="Q5" t="s">
        <v>10</v>
      </c>
    </row>
    <row r="6" spans="1:19" ht="12.75" customHeight="1" x14ac:dyDescent="0.2">
      <c r="A6" s="93"/>
      <c r="B6" s="93"/>
      <c r="C6" s="93"/>
      <c r="D6" s="93"/>
      <c r="E6" s="93"/>
      <c r="F6" s="93"/>
      <c r="G6" s="93"/>
      <c r="H6" s="1" t="s">
        <v>24</v>
      </c>
      <c r="I6" s="1" t="s">
        <v>26</v>
      </c>
      <c r="J6" s="99"/>
      <c r="K6" s="101"/>
    </row>
    <row r="7" spans="1:19" ht="12.75" customHeight="1" x14ac:dyDescent="0.2">
      <c r="A7" s="1" t="s">
        <v>13</v>
      </c>
      <c r="B7" s="1" t="s">
        <v>15</v>
      </c>
      <c r="C7" s="1" t="s">
        <v>10</v>
      </c>
      <c r="D7" s="1" t="s">
        <v>9</v>
      </c>
      <c r="E7" s="1" t="s">
        <v>19</v>
      </c>
      <c r="F7" s="1" t="s">
        <v>21</v>
      </c>
      <c r="G7" s="1" t="s">
        <v>23</v>
      </c>
      <c r="H7" s="1">
        <v>7</v>
      </c>
      <c r="I7" s="1">
        <v>8</v>
      </c>
      <c r="J7" s="33">
        <v>9</v>
      </c>
      <c r="K7" s="28">
        <v>10</v>
      </c>
    </row>
    <row r="8" spans="1:19" ht="12.75" customHeight="1" x14ac:dyDescent="0.2">
      <c r="A8" s="9" t="s">
        <v>28</v>
      </c>
      <c r="B8" s="9"/>
      <c r="C8" s="11" t="s">
        <v>13</v>
      </c>
      <c r="D8" s="9"/>
      <c r="E8" s="43" t="s">
        <v>424</v>
      </c>
      <c r="F8" s="9"/>
      <c r="G8" s="9"/>
      <c r="H8" s="9"/>
      <c r="I8" s="34">
        <f>0+R8</f>
        <v>0</v>
      </c>
      <c r="J8" s="40">
        <f>I8*0.21</f>
        <v>0</v>
      </c>
      <c r="K8" s="41">
        <f>I8*1.21</f>
        <v>0</v>
      </c>
      <c r="P8">
        <f>0+S8</f>
        <v>0</v>
      </c>
      <c r="R8">
        <f>0+I9+I13+I17+I21+I25</f>
        <v>0</v>
      </c>
      <c r="S8">
        <f>0+P9+P13+P17+P21+P25</f>
        <v>0</v>
      </c>
    </row>
    <row r="9" spans="1:19" x14ac:dyDescent="0.2">
      <c r="A9" s="10" t="s">
        <v>29</v>
      </c>
      <c r="B9" s="12" t="s">
        <v>15</v>
      </c>
      <c r="C9" s="12" t="s">
        <v>30</v>
      </c>
      <c r="D9" s="10" t="s">
        <v>31</v>
      </c>
      <c r="E9" s="13" t="s">
        <v>32</v>
      </c>
      <c r="F9" s="14" t="s">
        <v>33</v>
      </c>
      <c r="G9" s="15">
        <v>50</v>
      </c>
      <c r="H9" s="66">
        <v>0</v>
      </c>
      <c r="I9" s="16">
        <f>ROUND(ROUND(H9,2)*ROUND(G9,3),2)</f>
        <v>0</v>
      </c>
      <c r="J9" s="16">
        <f>I9*0.21</f>
        <v>0</v>
      </c>
      <c r="K9" s="26">
        <f>I9*1.21</f>
        <v>0</v>
      </c>
      <c r="P9">
        <f>(I9*21)/100</f>
        <v>0</v>
      </c>
      <c r="Q9" t="s">
        <v>10</v>
      </c>
    </row>
    <row r="10" spans="1:19" x14ac:dyDescent="0.2">
      <c r="A10" s="17" t="s">
        <v>34</v>
      </c>
      <c r="E10" s="18" t="s">
        <v>31</v>
      </c>
    </row>
    <row r="11" spans="1:19" x14ac:dyDescent="0.2">
      <c r="A11" s="19" t="s">
        <v>35</v>
      </c>
      <c r="E11" s="20" t="s">
        <v>31</v>
      </c>
    </row>
    <row r="12" spans="1:19" ht="28.5" customHeight="1" x14ac:dyDescent="0.2">
      <c r="A12" t="s">
        <v>36</v>
      </c>
      <c r="E12" s="18" t="s">
        <v>37</v>
      </c>
    </row>
    <row r="13" spans="1:19" x14ac:dyDescent="0.2">
      <c r="A13" s="10"/>
      <c r="B13" s="12" t="s">
        <v>19</v>
      </c>
      <c r="C13" s="12" t="s">
        <v>38</v>
      </c>
      <c r="D13" s="10" t="s">
        <v>10</v>
      </c>
      <c r="E13" s="13" t="s">
        <v>41</v>
      </c>
      <c r="F13" s="14" t="s">
        <v>42</v>
      </c>
      <c r="G13" s="15">
        <v>30</v>
      </c>
      <c r="H13" s="66">
        <v>0</v>
      </c>
      <c r="I13" s="16">
        <f>ROUND(ROUND(H13,2)*ROUND(G13,3),2)</f>
        <v>0</v>
      </c>
      <c r="J13" s="16">
        <f>I13*0.21</f>
        <v>0</v>
      </c>
      <c r="K13" s="26">
        <f>I13*1.21</f>
        <v>0</v>
      </c>
    </row>
    <row r="14" spans="1:19" x14ac:dyDescent="0.2">
      <c r="A14" s="17"/>
      <c r="E14" s="18" t="s">
        <v>31</v>
      </c>
      <c r="H14" s="37"/>
    </row>
    <row r="15" spans="1:19" x14ac:dyDescent="0.2">
      <c r="A15" s="19"/>
      <c r="E15" s="20" t="s">
        <v>31</v>
      </c>
    </row>
    <row r="16" spans="1:19" x14ac:dyDescent="0.2">
      <c r="E16" s="18" t="s">
        <v>40</v>
      </c>
    </row>
    <row r="17" spans="1:19" ht="25.5" x14ac:dyDescent="0.2">
      <c r="A17" s="10"/>
      <c r="B17" s="12" t="s">
        <v>21</v>
      </c>
      <c r="C17" s="12" t="s">
        <v>43</v>
      </c>
      <c r="D17" s="10" t="s">
        <v>15</v>
      </c>
      <c r="E17" s="13" t="s">
        <v>44</v>
      </c>
      <c r="F17" s="14" t="s">
        <v>45</v>
      </c>
      <c r="G17" s="15">
        <v>30</v>
      </c>
      <c r="H17" s="66">
        <v>0</v>
      </c>
      <c r="I17" s="16">
        <f>ROUND(ROUND(H17,2)*ROUND(G17,3),2)</f>
        <v>0</v>
      </c>
      <c r="J17" s="16">
        <f>I17*0.21</f>
        <v>0</v>
      </c>
      <c r="K17" s="26">
        <f t="shared" ref="K17" si="0">I17*1.21</f>
        <v>0</v>
      </c>
    </row>
    <row r="18" spans="1:19" x14ac:dyDescent="0.2">
      <c r="A18" s="17"/>
      <c r="E18" s="18" t="s">
        <v>31</v>
      </c>
    </row>
    <row r="19" spans="1:19" x14ac:dyDescent="0.2">
      <c r="A19" s="19"/>
      <c r="E19" s="20" t="s">
        <v>31</v>
      </c>
    </row>
    <row r="20" spans="1:19" x14ac:dyDescent="0.2">
      <c r="E20" s="18" t="s">
        <v>46</v>
      </c>
    </row>
    <row r="21" spans="1:19" x14ac:dyDescent="0.2">
      <c r="A21" s="44" t="s">
        <v>29</v>
      </c>
      <c r="B21" s="91"/>
      <c r="C21" s="91"/>
      <c r="D21" s="92"/>
      <c r="E21" s="90"/>
      <c r="F21" s="35"/>
      <c r="G21" s="36"/>
      <c r="H21" s="32"/>
      <c r="I21" s="32"/>
      <c r="J21" s="32"/>
      <c r="P21">
        <f>(I21*21)/100</f>
        <v>0</v>
      </c>
      <c r="Q21" t="s">
        <v>10</v>
      </c>
    </row>
    <row r="22" spans="1:19" x14ac:dyDescent="0.2">
      <c r="A22" s="17" t="s">
        <v>34</v>
      </c>
      <c r="E22" s="18"/>
    </row>
    <row r="23" spans="1:19" x14ac:dyDescent="0.2">
      <c r="A23" s="19" t="s">
        <v>35</v>
      </c>
      <c r="B23" s="2"/>
      <c r="C23" s="21" t="s">
        <v>15</v>
      </c>
      <c r="D23" s="2"/>
      <c r="E23" s="43" t="s">
        <v>423</v>
      </c>
      <c r="F23" s="2"/>
      <c r="G23" s="2"/>
      <c r="H23" s="2"/>
      <c r="I23" s="34">
        <f>I24+I29+I34+I38+I46+I50+I54+I58+I62+I42+I67+I66+I70+I74+I78+I82+I86+I90+I94+I110+I106+I102+I98</f>
        <v>0</v>
      </c>
      <c r="J23" s="38">
        <f>I23*0.21</f>
        <v>0</v>
      </c>
      <c r="K23" s="41">
        <f>I23*1.21</f>
        <v>0</v>
      </c>
    </row>
    <row r="24" spans="1:19" x14ac:dyDescent="0.2">
      <c r="A24" t="s">
        <v>36</v>
      </c>
      <c r="B24" s="12" t="s">
        <v>23</v>
      </c>
      <c r="C24" s="12" t="s">
        <v>47</v>
      </c>
      <c r="D24" s="10" t="s">
        <v>15</v>
      </c>
      <c r="E24" s="13" t="s">
        <v>48</v>
      </c>
      <c r="F24" s="14" t="s">
        <v>49</v>
      </c>
      <c r="G24" s="15">
        <v>200</v>
      </c>
      <c r="H24" s="66">
        <v>0</v>
      </c>
      <c r="I24" s="16">
        <f>ROUND(ROUND(H24,2)*ROUND(G24,3),2)</f>
        <v>0</v>
      </c>
      <c r="J24" s="16">
        <f>I24*0.21</f>
        <v>0</v>
      </c>
      <c r="K24" s="26">
        <f t="shared" ref="K24" si="1">I24*1.21</f>
        <v>0</v>
      </c>
    </row>
    <row r="25" spans="1:19" x14ac:dyDescent="0.2">
      <c r="A25" s="10" t="s">
        <v>29</v>
      </c>
      <c r="E25" s="18" t="s">
        <v>31</v>
      </c>
      <c r="P25">
        <f>(I25*21)/100</f>
        <v>0</v>
      </c>
      <c r="Q25" t="s">
        <v>10</v>
      </c>
    </row>
    <row r="26" spans="1:19" x14ac:dyDescent="0.2">
      <c r="A26" s="17" t="s">
        <v>34</v>
      </c>
      <c r="E26" s="20" t="s">
        <v>31</v>
      </c>
    </row>
    <row r="27" spans="1:19" ht="51" x14ac:dyDescent="0.2">
      <c r="A27" s="19" t="s">
        <v>35</v>
      </c>
      <c r="E27" s="18" t="s">
        <v>50</v>
      </c>
    </row>
    <row r="28" spans="1:19" x14ac:dyDescent="0.2">
      <c r="A28" t="s">
        <v>36</v>
      </c>
      <c r="E28" s="18"/>
    </row>
    <row r="29" spans="1:19" ht="29.25" customHeight="1" x14ac:dyDescent="0.2">
      <c r="A29" s="2" t="s">
        <v>28</v>
      </c>
      <c r="B29" s="12" t="s">
        <v>51</v>
      </c>
      <c r="C29" s="12" t="s">
        <v>47</v>
      </c>
      <c r="D29" s="10" t="s">
        <v>10</v>
      </c>
      <c r="E29" s="13" t="s">
        <v>52</v>
      </c>
      <c r="F29" s="14" t="s">
        <v>49</v>
      </c>
      <c r="G29" s="15">
        <v>200</v>
      </c>
      <c r="H29" s="66">
        <v>0</v>
      </c>
      <c r="I29" s="16">
        <f>ROUND(ROUND(H29,2)*ROUND(G29,3),2)</f>
        <v>0</v>
      </c>
      <c r="J29" s="16">
        <f>I29*0.21</f>
        <v>0</v>
      </c>
      <c r="K29" s="26">
        <f t="shared" ref="K29" si="2">I29*1.21</f>
        <v>0</v>
      </c>
      <c r="P29">
        <f>0+S29</f>
        <v>0</v>
      </c>
      <c r="R29">
        <f>0+I30+I34+I38+I42+I66+I70+I74+I78+I82+I86+I90+I94+I98+I102+I106+I110+I115+I119+I123+I127+I131+I135+I139+I143+I147+I151+I156+I160+I164+I168+I172+I176+I180+I184+I188+I192+I196+I200</f>
        <v>0</v>
      </c>
      <c r="S29">
        <f>0+P30+P34+P38+P42+P66+P70+P74+P78+P82+P86+P90+P94+P98+P102+P106+P110+P115+P119+P123+P127+P131+P135+P139+P143+P147+P151+P156+P160+P164+P168+P172+P176+P180+P184+P188+P192+P196+P200</f>
        <v>0</v>
      </c>
    </row>
    <row r="30" spans="1:19" x14ac:dyDescent="0.2">
      <c r="A30" s="10" t="s">
        <v>29</v>
      </c>
      <c r="E30" s="18" t="s">
        <v>31</v>
      </c>
      <c r="P30">
        <f>(I30*21)/100</f>
        <v>0</v>
      </c>
      <c r="Q30" t="s">
        <v>10</v>
      </c>
    </row>
    <row r="31" spans="1:19" x14ac:dyDescent="0.2">
      <c r="A31" s="17" t="s">
        <v>34</v>
      </c>
      <c r="E31" s="20" t="s">
        <v>31</v>
      </c>
    </row>
    <row r="32" spans="1:19" ht="63.75" x14ac:dyDescent="0.2">
      <c r="A32" s="19" t="s">
        <v>35</v>
      </c>
      <c r="E32" s="18" t="s">
        <v>53</v>
      </c>
    </row>
    <row r="33" spans="1:17" x14ac:dyDescent="0.2">
      <c r="A33" t="s">
        <v>36</v>
      </c>
      <c r="E33" s="18"/>
    </row>
    <row r="34" spans="1:17" ht="25.5" x14ac:dyDescent="0.2">
      <c r="A34" s="10" t="s">
        <v>29</v>
      </c>
      <c r="B34" s="12">
        <v>8</v>
      </c>
      <c r="C34" s="12" t="s">
        <v>55</v>
      </c>
      <c r="D34" s="10" t="s">
        <v>51</v>
      </c>
      <c r="E34" s="13" t="s">
        <v>59</v>
      </c>
      <c r="F34" s="14" t="s">
        <v>60</v>
      </c>
      <c r="G34" s="15">
        <v>50</v>
      </c>
      <c r="H34" s="66">
        <v>0</v>
      </c>
      <c r="I34" s="16">
        <f>ROUND(ROUND(H34,2)*ROUND(G34,3),2)</f>
        <v>0</v>
      </c>
      <c r="J34" s="16">
        <f>I34*0.21</f>
        <v>0</v>
      </c>
      <c r="K34" s="26">
        <f t="shared" ref="K34" si="3">I34*1.21</f>
        <v>0</v>
      </c>
      <c r="P34">
        <f>(I34*21)/100</f>
        <v>0</v>
      </c>
      <c r="Q34" t="s">
        <v>10</v>
      </c>
    </row>
    <row r="35" spans="1:17" x14ac:dyDescent="0.2">
      <c r="A35" s="17" t="s">
        <v>34</v>
      </c>
      <c r="E35" s="18" t="s">
        <v>31</v>
      </c>
    </row>
    <row r="36" spans="1:17" x14ac:dyDescent="0.2">
      <c r="A36" s="19" t="s">
        <v>35</v>
      </c>
      <c r="E36" s="20" t="s">
        <v>31</v>
      </c>
    </row>
    <row r="37" spans="1:17" ht="25.5" x14ac:dyDescent="0.2">
      <c r="A37" t="s">
        <v>36</v>
      </c>
      <c r="E37" s="18" t="s">
        <v>56</v>
      </c>
    </row>
    <row r="38" spans="1:17" x14ac:dyDescent="0.2">
      <c r="A38" s="10" t="s">
        <v>29</v>
      </c>
      <c r="B38" s="12">
        <v>9</v>
      </c>
      <c r="C38" s="12" t="s">
        <v>61</v>
      </c>
      <c r="D38" s="10" t="s">
        <v>31</v>
      </c>
      <c r="E38" s="13" t="s">
        <v>62</v>
      </c>
      <c r="F38" s="14" t="s">
        <v>60</v>
      </c>
      <c r="G38" s="15">
        <v>200</v>
      </c>
      <c r="H38" s="66">
        <v>0</v>
      </c>
      <c r="I38" s="16">
        <f>ROUND(ROUND(H38,2)*ROUND(G38,3),2)</f>
        <v>0</v>
      </c>
      <c r="J38" s="16">
        <f>I38*0.21</f>
        <v>0</v>
      </c>
      <c r="K38" s="26">
        <f t="shared" ref="K38" si="4">I38*1.21</f>
        <v>0</v>
      </c>
      <c r="P38">
        <f>(I38*21)/100</f>
        <v>0</v>
      </c>
      <c r="Q38" t="s">
        <v>10</v>
      </c>
    </row>
    <row r="39" spans="1:17" x14ac:dyDescent="0.2">
      <c r="A39" s="17" t="s">
        <v>34</v>
      </c>
      <c r="E39" s="18" t="s">
        <v>31</v>
      </c>
    </row>
    <row r="40" spans="1:17" x14ac:dyDescent="0.2">
      <c r="A40" s="19" t="s">
        <v>35</v>
      </c>
      <c r="E40" s="20" t="s">
        <v>31</v>
      </c>
    </row>
    <row r="41" spans="1:17" ht="38.25" x14ac:dyDescent="0.2">
      <c r="A41" t="s">
        <v>36</v>
      </c>
      <c r="E41" s="18" t="s">
        <v>63</v>
      </c>
    </row>
    <row r="42" spans="1:17" ht="25.5" x14ac:dyDescent="0.2">
      <c r="A42" s="10" t="s">
        <v>29</v>
      </c>
      <c r="B42" s="12">
        <v>10</v>
      </c>
      <c r="C42" s="12" t="s">
        <v>65</v>
      </c>
      <c r="D42" s="10" t="s">
        <v>15</v>
      </c>
      <c r="E42" s="13" t="s">
        <v>66</v>
      </c>
      <c r="F42" s="14" t="s">
        <v>39</v>
      </c>
      <c r="G42" s="15">
        <v>50</v>
      </c>
      <c r="H42" s="66">
        <v>0</v>
      </c>
      <c r="I42" s="16">
        <f>ROUND(ROUND(H42,2)*ROUND(G42,3),2)</f>
        <v>0</v>
      </c>
      <c r="J42" s="16">
        <f>I42*0.21</f>
        <v>0</v>
      </c>
      <c r="K42" s="26">
        <f t="shared" ref="K42" si="5">I42*1.21</f>
        <v>0</v>
      </c>
      <c r="P42">
        <f>(I42*21)/100</f>
        <v>0</v>
      </c>
      <c r="Q42" t="s">
        <v>10</v>
      </c>
    </row>
    <row r="43" spans="1:17" x14ac:dyDescent="0.2">
      <c r="A43" s="17" t="s">
        <v>34</v>
      </c>
      <c r="E43" s="18" t="s">
        <v>31</v>
      </c>
    </row>
    <row r="44" spans="1:17" x14ac:dyDescent="0.2">
      <c r="A44" s="19" t="s">
        <v>35</v>
      </c>
      <c r="E44" s="20" t="s">
        <v>31</v>
      </c>
    </row>
    <row r="45" spans="1:17" ht="25.5" x14ac:dyDescent="0.2">
      <c r="A45" t="s">
        <v>36</v>
      </c>
      <c r="E45" s="45" t="s">
        <v>64</v>
      </c>
    </row>
    <row r="46" spans="1:17" ht="14.25" customHeight="1" x14ac:dyDescent="0.2">
      <c r="B46" s="80">
        <v>11</v>
      </c>
      <c r="C46" s="80">
        <v>129971</v>
      </c>
      <c r="D46" s="81">
        <v>2</v>
      </c>
      <c r="E46" s="68" t="s">
        <v>428</v>
      </c>
      <c r="F46" s="71" t="s">
        <v>429</v>
      </c>
      <c r="G46" s="72">
        <v>10000</v>
      </c>
      <c r="H46" s="66">
        <v>0</v>
      </c>
      <c r="I46" s="16">
        <f>ROUND(ROUND(H46,2)*ROUND(G46,3),2)</f>
        <v>0</v>
      </c>
      <c r="J46" s="16">
        <f>I46*0.21</f>
        <v>0</v>
      </c>
      <c r="K46" s="26">
        <f t="shared" ref="K46" si="6">I46*1.21</f>
        <v>0</v>
      </c>
      <c r="L46" s="27"/>
      <c r="M46" s="27"/>
      <c r="N46" s="27"/>
      <c r="O46" s="27"/>
    </row>
    <row r="47" spans="1:17" ht="12.75" customHeight="1" x14ac:dyDescent="0.2">
      <c r="A47" s="64"/>
      <c r="B47" s="83"/>
      <c r="C47" s="83"/>
      <c r="D47" s="86"/>
      <c r="E47" s="79"/>
      <c r="F47" s="62"/>
      <c r="G47" s="62"/>
      <c r="H47" s="62"/>
      <c r="I47" s="62"/>
      <c r="J47" s="62"/>
      <c r="K47" s="65"/>
    </row>
    <row r="48" spans="1:17" ht="12.75" customHeight="1" x14ac:dyDescent="0.2">
      <c r="A48" s="64"/>
      <c r="D48" s="89"/>
      <c r="E48" s="79"/>
      <c r="F48" s="62"/>
      <c r="G48" s="62"/>
      <c r="H48" s="62"/>
      <c r="I48" s="62"/>
      <c r="J48" s="62"/>
      <c r="K48" s="65"/>
    </row>
    <row r="49" spans="1:11" ht="67.5" customHeight="1" x14ac:dyDescent="0.2">
      <c r="A49" s="64"/>
      <c r="B49" s="62"/>
      <c r="C49" s="62"/>
      <c r="D49" s="62"/>
      <c r="E49" s="69" t="s">
        <v>432</v>
      </c>
      <c r="F49" s="62"/>
      <c r="G49" s="62"/>
      <c r="H49" s="62"/>
      <c r="I49" s="62"/>
      <c r="J49" s="62"/>
      <c r="K49" s="65"/>
    </row>
    <row r="50" spans="1:11" ht="12.75" customHeight="1" x14ac:dyDescent="0.2">
      <c r="A50" s="64"/>
      <c r="B50" s="80">
        <v>12</v>
      </c>
      <c r="C50" s="80">
        <v>129971</v>
      </c>
      <c r="D50" s="81">
        <v>3</v>
      </c>
      <c r="E50" s="68" t="s">
        <v>430</v>
      </c>
      <c r="F50" s="71" t="s">
        <v>39</v>
      </c>
      <c r="G50" s="74">
        <v>2000</v>
      </c>
      <c r="H50" s="66">
        <v>0</v>
      </c>
      <c r="I50" s="16">
        <f>ROUND(ROUND(H50,2)*ROUND(G50,3),2)</f>
        <v>0</v>
      </c>
      <c r="J50" s="16">
        <f>I50*0.21</f>
        <v>0</v>
      </c>
      <c r="K50" s="26">
        <f t="shared" ref="K50" si="7">I50*1.21</f>
        <v>0</v>
      </c>
    </row>
    <row r="51" spans="1:11" ht="12.75" customHeight="1" x14ac:dyDescent="0.2">
      <c r="A51" s="64"/>
      <c r="B51" s="82"/>
      <c r="C51" s="83"/>
      <c r="D51" s="86"/>
      <c r="E51" s="79"/>
      <c r="F51" s="62"/>
      <c r="G51" s="62"/>
      <c r="H51" s="62"/>
      <c r="I51" s="62"/>
      <c r="J51" s="62"/>
      <c r="K51" s="65"/>
    </row>
    <row r="52" spans="1:11" ht="12.75" customHeight="1" x14ac:dyDescent="0.2">
      <c r="A52" s="64"/>
      <c r="D52" s="89"/>
      <c r="E52" s="79"/>
      <c r="F52" s="62"/>
      <c r="G52" s="62"/>
      <c r="H52" s="62"/>
      <c r="I52" s="62"/>
      <c r="J52" s="62"/>
      <c r="K52" s="65"/>
    </row>
    <row r="53" spans="1:11" ht="65.25" customHeight="1" x14ac:dyDescent="0.2">
      <c r="A53" s="64"/>
      <c r="B53" s="62"/>
      <c r="C53" s="62"/>
      <c r="D53" s="62"/>
      <c r="E53" s="69" t="s">
        <v>431</v>
      </c>
      <c r="F53" s="62"/>
      <c r="G53" s="62"/>
      <c r="H53" s="62"/>
      <c r="I53" s="62"/>
      <c r="J53" s="62"/>
      <c r="K53" s="65"/>
    </row>
    <row r="54" spans="1:11" ht="15" customHeight="1" x14ac:dyDescent="0.2">
      <c r="A54" s="64"/>
      <c r="B54" s="80">
        <v>13</v>
      </c>
      <c r="C54" s="80">
        <v>129971</v>
      </c>
      <c r="D54" s="81">
        <v>4</v>
      </c>
      <c r="E54" s="68" t="s">
        <v>433</v>
      </c>
      <c r="F54" s="75" t="s">
        <v>39</v>
      </c>
      <c r="G54" s="72">
        <v>560</v>
      </c>
      <c r="H54" s="66">
        <v>0</v>
      </c>
      <c r="I54" s="16">
        <f>ROUND(ROUND(H54,2)*ROUND(G54,3),2)</f>
        <v>0</v>
      </c>
      <c r="J54" s="16">
        <f>I54*0.21</f>
        <v>0</v>
      </c>
      <c r="K54" s="26">
        <f t="shared" ref="K54" si="8">I54*1.21</f>
        <v>0</v>
      </c>
    </row>
    <row r="55" spans="1:11" ht="15" customHeight="1" x14ac:dyDescent="0.2">
      <c r="A55" s="64"/>
      <c r="B55" s="82"/>
      <c r="C55" s="83"/>
      <c r="D55" s="84"/>
      <c r="E55" s="79"/>
      <c r="F55" s="76"/>
      <c r="G55" s="77"/>
      <c r="H55" s="78"/>
      <c r="I55" s="51"/>
      <c r="J55" s="51"/>
      <c r="K55" s="39"/>
    </row>
    <row r="56" spans="1:11" ht="15" customHeight="1" x14ac:dyDescent="0.2">
      <c r="A56" s="64"/>
      <c r="B56" s="87"/>
      <c r="D56" s="88"/>
      <c r="E56" s="79"/>
      <c r="F56" s="76"/>
      <c r="G56" s="77"/>
      <c r="H56" s="78"/>
      <c r="I56" s="51"/>
      <c r="J56" s="51"/>
      <c r="K56" s="39"/>
    </row>
    <row r="57" spans="1:11" ht="57" customHeight="1" x14ac:dyDescent="0.2">
      <c r="A57" s="64"/>
      <c r="D57" s="85"/>
      <c r="E57" s="79" t="s">
        <v>434</v>
      </c>
      <c r="F57" s="76"/>
      <c r="G57" s="77"/>
      <c r="H57" s="78"/>
      <c r="I57" s="51"/>
      <c r="J57" s="51"/>
      <c r="K57" s="39"/>
    </row>
    <row r="58" spans="1:11" ht="15.75" customHeight="1" x14ac:dyDescent="0.2">
      <c r="A58" s="64"/>
      <c r="B58" s="80">
        <v>14</v>
      </c>
      <c r="C58" s="80">
        <v>12997</v>
      </c>
      <c r="D58" s="81">
        <v>5</v>
      </c>
      <c r="E58" s="69" t="s">
        <v>435</v>
      </c>
      <c r="F58" s="76" t="s">
        <v>33</v>
      </c>
      <c r="G58" s="77">
        <v>100</v>
      </c>
      <c r="H58" s="66">
        <v>0</v>
      </c>
      <c r="I58" s="16">
        <f>ROUND(ROUND(H58,2)*ROUND(G58,3),2)</f>
        <v>0</v>
      </c>
      <c r="J58" s="16">
        <f>I58*0.21</f>
        <v>0</v>
      </c>
      <c r="K58" s="26">
        <f t="shared" ref="K58" si="9">I58*1.21</f>
        <v>0</v>
      </c>
    </row>
    <row r="59" spans="1:11" ht="15.75" customHeight="1" x14ac:dyDescent="0.2">
      <c r="A59" s="64"/>
      <c r="B59" s="83"/>
      <c r="C59" s="83"/>
      <c r="D59" s="84"/>
      <c r="E59" s="79"/>
      <c r="F59" s="76"/>
      <c r="G59" s="77"/>
      <c r="H59" s="78"/>
      <c r="I59" s="51"/>
      <c r="J59" s="51"/>
      <c r="K59" s="39"/>
    </row>
    <row r="60" spans="1:11" ht="15.75" customHeight="1" x14ac:dyDescent="0.2">
      <c r="A60" s="64"/>
      <c r="D60" s="88"/>
      <c r="E60" s="79"/>
      <c r="F60" s="76"/>
      <c r="G60" s="77"/>
      <c r="H60" s="78"/>
      <c r="I60" s="51"/>
      <c r="J60" s="51"/>
      <c r="K60" s="39"/>
    </row>
    <row r="61" spans="1:11" ht="42" customHeight="1" x14ac:dyDescent="0.2">
      <c r="A61" s="64"/>
      <c r="B61" s="64"/>
      <c r="D61" s="85"/>
      <c r="E61" s="69" t="s">
        <v>438</v>
      </c>
      <c r="F61" s="76"/>
      <c r="G61" s="77"/>
      <c r="H61" s="78"/>
      <c r="I61" s="51"/>
      <c r="J61" s="51"/>
      <c r="K61" s="39"/>
    </row>
    <row r="62" spans="1:11" ht="15.75" customHeight="1" x14ac:dyDescent="0.2">
      <c r="A62" s="64"/>
      <c r="B62" s="70">
        <v>15</v>
      </c>
      <c r="C62" s="70">
        <v>12997</v>
      </c>
      <c r="D62" s="73">
        <v>6</v>
      </c>
      <c r="E62" s="69" t="s">
        <v>436</v>
      </c>
      <c r="F62" s="76" t="s">
        <v>42</v>
      </c>
      <c r="G62" s="77">
        <v>400</v>
      </c>
      <c r="H62" s="66">
        <v>0</v>
      </c>
      <c r="I62" s="16">
        <f>ROUND(ROUND(H62,2)*ROUND(G62,3),2)</f>
        <v>0</v>
      </c>
      <c r="J62" s="16">
        <f>I62*0.21</f>
        <v>0</v>
      </c>
      <c r="K62" s="26">
        <f t="shared" ref="K62" si="10">I62*1.21</f>
        <v>0</v>
      </c>
    </row>
    <row r="63" spans="1:11" ht="15.75" customHeight="1" x14ac:dyDescent="0.2">
      <c r="A63" s="64"/>
      <c r="D63" s="84"/>
      <c r="E63" s="79"/>
      <c r="F63" s="76"/>
      <c r="G63" s="77"/>
      <c r="H63" s="78"/>
      <c r="I63" s="51"/>
      <c r="J63" s="51"/>
      <c r="K63" s="39"/>
    </row>
    <row r="64" spans="1:11" ht="15.75" customHeight="1" x14ac:dyDescent="0.2">
      <c r="A64" s="64"/>
      <c r="D64" s="88"/>
      <c r="E64" s="79"/>
      <c r="F64" s="76"/>
      <c r="G64" s="77"/>
      <c r="H64" s="78"/>
      <c r="I64" s="51"/>
      <c r="J64" s="51"/>
      <c r="K64" s="39"/>
    </row>
    <row r="65" spans="1:17" ht="30" customHeight="1" x14ac:dyDescent="0.2">
      <c r="A65" s="64"/>
      <c r="D65" s="88"/>
      <c r="E65" s="79" t="s">
        <v>437</v>
      </c>
      <c r="F65" s="76"/>
      <c r="G65" s="77"/>
      <c r="H65" s="78"/>
      <c r="I65" s="51"/>
      <c r="J65" s="51"/>
      <c r="K65" s="39"/>
    </row>
    <row r="66" spans="1:17" x14ac:dyDescent="0.2">
      <c r="A66" s="47" t="s">
        <v>29</v>
      </c>
      <c r="B66" s="12" t="s">
        <v>67</v>
      </c>
      <c r="C66" s="12" t="s">
        <v>68</v>
      </c>
      <c r="D66" s="10" t="s">
        <v>15</v>
      </c>
      <c r="E66" s="48" t="s">
        <v>69</v>
      </c>
      <c r="F66" s="49" t="s">
        <v>60</v>
      </c>
      <c r="G66" s="50">
        <v>100</v>
      </c>
      <c r="H66" s="67">
        <v>0</v>
      </c>
      <c r="I66" s="51">
        <f>ROUND(ROUND(H66,2)*ROUND(G66,3),2)</f>
        <v>0</v>
      </c>
      <c r="J66" s="51">
        <f>I66*0.21</f>
        <v>0</v>
      </c>
      <c r="K66" s="39">
        <f t="shared" ref="K66" si="11">I66*1.21</f>
        <v>0</v>
      </c>
      <c r="P66">
        <f>(I66*21)/100</f>
        <v>0</v>
      </c>
      <c r="Q66" t="s">
        <v>10</v>
      </c>
    </row>
    <row r="67" spans="1:17" x14ac:dyDescent="0.2">
      <c r="A67" s="17" t="s">
        <v>34</v>
      </c>
      <c r="E67" s="18" t="s">
        <v>31</v>
      </c>
    </row>
    <row r="68" spans="1:17" x14ac:dyDescent="0.2">
      <c r="A68" s="19" t="s">
        <v>35</v>
      </c>
      <c r="E68" s="20" t="s">
        <v>31</v>
      </c>
    </row>
    <row r="69" spans="1:17" ht="306" x14ac:dyDescent="0.2">
      <c r="A69" t="s">
        <v>36</v>
      </c>
      <c r="E69" s="18" t="s">
        <v>70</v>
      </c>
    </row>
    <row r="70" spans="1:17" x14ac:dyDescent="0.2">
      <c r="A70" s="10" t="s">
        <v>29</v>
      </c>
      <c r="B70" s="12" t="s">
        <v>71</v>
      </c>
      <c r="C70" s="12" t="s">
        <v>68</v>
      </c>
      <c r="D70" s="10" t="s">
        <v>10</v>
      </c>
      <c r="E70" s="13" t="s">
        <v>72</v>
      </c>
      <c r="F70" s="14" t="s">
        <v>60</v>
      </c>
      <c r="G70" s="15">
        <v>200</v>
      </c>
      <c r="H70" s="66">
        <v>0</v>
      </c>
      <c r="I70" s="16">
        <f>ROUND(ROUND(H70,2)*ROUND(G70,3),2)</f>
        <v>0</v>
      </c>
      <c r="J70" s="16">
        <f>I70*0.21</f>
        <v>0</v>
      </c>
      <c r="K70" s="26">
        <f t="shared" ref="K70" si="12">I70*1.21</f>
        <v>0</v>
      </c>
      <c r="P70">
        <f>(I70*21)/100</f>
        <v>0</v>
      </c>
      <c r="Q70" t="s">
        <v>10</v>
      </c>
    </row>
    <row r="71" spans="1:17" x14ac:dyDescent="0.2">
      <c r="A71" s="17" t="s">
        <v>34</v>
      </c>
      <c r="E71" s="18" t="s">
        <v>31</v>
      </c>
    </row>
    <row r="72" spans="1:17" x14ac:dyDescent="0.2">
      <c r="A72" s="19" t="s">
        <v>35</v>
      </c>
      <c r="E72" s="20" t="s">
        <v>31</v>
      </c>
    </row>
    <row r="73" spans="1:17" ht="306" x14ac:dyDescent="0.2">
      <c r="A73" t="s">
        <v>36</v>
      </c>
      <c r="E73" s="18" t="s">
        <v>73</v>
      </c>
    </row>
    <row r="74" spans="1:17" x14ac:dyDescent="0.2">
      <c r="A74" s="10" t="s">
        <v>29</v>
      </c>
      <c r="B74" s="12" t="s">
        <v>74</v>
      </c>
      <c r="C74" s="12" t="s">
        <v>75</v>
      </c>
      <c r="D74" s="10" t="s">
        <v>31</v>
      </c>
      <c r="E74" s="13" t="s">
        <v>76</v>
      </c>
      <c r="F74" s="14" t="s">
        <v>77</v>
      </c>
      <c r="G74" s="15">
        <v>1500</v>
      </c>
      <c r="H74" s="66">
        <v>0</v>
      </c>
      <c r="I74" s="16">
        <f>ROUND(ROUND(H74,2)*ROUND(G74,3),2)</f>
        <v>0</v>
      </c>
      <c r="J74" s="16">
        <f>I74*0.21</f>
        <v>0</v>
      </c>
      <c r="K74" s="26">
        <f t="shared" ref="K74" si="13">I74*1.21</f>
        <v>0</v>
      </c>
      <c r="P74">
        <f>(I74*21)/100</f>
        <v>0</v>
      </c>
      <c r="Q74" t="s">
        <v>10</v>
      </c>
    </row>
    <row r="75" spans="1:17" x14ac:dyDescent="0.2">
      <c r="A75" s="17" t="s">
        <v>34</v>
      </c>
      <c r="E75" s="18" t="s">
        <v>31</v>
      </c>
    </row>
    <row r="76" spans="1:17" x14ac:dyDescent="0.2">
      <c r="A76" s="19" t="s">
        <v>35</v>
      </c>
      <c r="E76" s="20" t="s">
        <v>31</v>
      </c>
    </row>
    <row r="77" spans="1:17" ht="25.5" x14ac:dyDescent="0.2">
      <c r="A77" t="s">
        <v>36</v>
      </c>
      <c r="E77" s="18" t="s">
        <v>78</v>
      </c>
    </row>
    <row r="78" spans="1:17" x14ac:dyDescent="0.2">
      <c r="A78" s="10" t="s">
        <v>29</v>
      </c>
      <c r="B78" s="12" t="s">
        <v>79</v>
      </c>
      <c r="C78" s="12" t="s">
        <v>80</v>
      </c>
      <c r="D78" s="10" t="s">
        <v>15</v>
      </c>
      <c r="E78" s="13" t="s">
        <v>81</v>
      </c>
      <c r="F78" s="14" t="s">
        <v>77</v>
      </c>
      <c r="G78" s="15">
        <v>100</v>
      </c>
      <c r="H78" s="66">
        <v>0</v>
      </c>
      <c r="I78" s="16">
        <f>ROUND(ROUND(H78,2)*ROUND(G78,3),2)</f>
        <v>0</v>
      </c>
      <c r="J78" s="16">
        <f>I78*0.21</f>
        <v>0</v>
      </c>
      <c r="K78" s="26">
        <f t="shared" ref="K78" si="14">I78*1.21</f>
        <v>0</v>
      </c>
      <c r="P78">
        <f>(I78*21)/100</f>
        <v>0</v>
      </c>
      <c r="Q78" t="s">
        <v>10</v>
      </c>
    </row>
    <row r="79" spans="1:17" x14ac:dyDescent="0.2">
      <c r="A79" s="17" t="s">
        <v>34</v>
      </c>
      <c r="E79" s="18" t="s">
        <v>31</v>
      </c>
    </row>
    <row r="80" spans="1:17" x14ac:dyDescent="0.2">
      <c r="A80" s="19" t="s">
        <v>35</v>
      </c>
      <c r="E80" s="20" t="s">
        <v>31</v>
      </c>
    </row>
    <row r="81" spans="1:17" ht="51" x14ac:dyDescent="0.2">
      <c r="A81" t="s">
        <v>36</v>
      </c>
      <c r="E81" s="18" t="s">
        <v>82</v>
      </c>
    </row>
    <row r="82" spans="1:17" x14ac:dyDescent="0.2">
      <c r="A82" s="10" t="s">
        <v>29</v>
      </c>
      <c r="B82" s="12">
        <v>34</v>
      </c>
      <c r="C82" s="12" t="s">
        <v>83</v>
      </c>
      <c r="D82" s="10" t="s">
        <v>15</v>
      </c>
      <c r="E82" s="13" t="s">
        <v>84</v>
      </c>
      <c r="F82" s="14" t="s">
        <v>60</v>
      </c>
      <c r="G82" s="15">
        <v>100</v>
      </c>
      <c r="H82" s="66">
        <v>0</v>
      </c>
      <c r="I82" s="16">
        <f>ROUND(ROUND(H82,2)*ROUND(G82,3),2)</f>
        <v>0</v>
      </c>
      <c r="J82" s="16">
        <f>I82*0.21</f>
        <v>0</v>
      </c>
      <c r="K82" s="26">
        <f t="shared" ref="K82" si="15">I82*1.21</f>
        <v>0</v>
      </c>
      <c r="P82">
        <f>(I82*21)/100</f>
        <v>0</v>
      </c>
      <c r="Q82" t="s">
        <v>10</v>
      </c>
    </row>
    <row r="83" spans="1:17" x14ac:dyDescent="0.2">
      <c r="A83" s="17" t="s">
        <v>34</v>
      </c>
      <c r="E83" s="18" t="s">
        <v>31</v>
      </c>
    </row>
    <row r="84" spans="1:17" x14ac:dyDescent="0.2">
      <c r="A84" s="19" t="s">
        <v>35</v>
      </c>
      <c r="E84" s="20" t="s">
        <v>31</v>
      </c>
    </row>
    <row r="85" spans="1:17" ht="229.5" x14ac:dyDescent="0.2">
      <c r="A85" t="s">
        <v>36</v>
      </c>
      <c r="E85" s="18" t="s">
        <v>85</v>
      </c>
    </row>
    <row r="86" spans="1:17" x14ac:dyDescent="0.2">
      <c r="A86" s="10" t="s">
        <v>29</v>
      </c>
      <c r="B86" s="12">
        <v>35</v>
      </c>
      <c r="C86" s="12" t="s">
        <v>83</v>
      </c>
      <c r="D86" s="10" t="s">
        <v>10</v>
      </c>
      <c r="E86" s="13" t="s">
        <v>86</v>
      </c>
      <c r="F86" s="14" t="s">
        <v>60</v>
      </c>
      <c r="G86" s="15">
        <v>100</v>
      </c>
      <c r="H86" s="66">
        <v>0</v>
      </c>
      <c r="I86" s="16">
        <f>ROUND(ROUND(H86,2)*ROUND(G86,3),2)</f>
        <v>0</v>
      </c>
      <c r="J86" s="16">
        <f>I86*0.21</f>
        <v>0</v>
      </c>
      <c r="K86" s="26">
        <f>I86*1.21</f>
        <v>0</v>
      </c>
      <c r="P86">
        <f>(I86*21)/100</f>
        <v>0</v>
      </c>
      <c r="Q86" t="s">
        <v>10</v>
      </c>
    </row>
    <row r="87" spans="1:17" x14ac:dyDescent="0.2">
      <c r="A87" s="17" t="s">
        <v>34</v>
      </c>
      <c r="E87" s="18" t="s">
        <v>31</v>
      </c>
    </row>
    <row r="88" spans="1:17" x14ac:dyDescent="0.2">
      <c r="A88" s="19" t="s">
        <v>35</v>
      </c>
      <c r="E88" s="20" t="s">
        <v>31</v>
      </c>
    </row>
    <row r="89" spans="1:17" ht="229.5" x14ac:dyDescent="0.2">
      <c r="A89" t="s">
        <v>36</v>
      </c>
      <c r="E89" s="18" t="s">
        <v>87</v>
      </c>
    </row>
    <row r="90" spans="1:17" x14ac:dyDescent="0.2">
      <c r="A90" s="10" t="s">
        <v>29</v>
      </c>
      <c r="B90" s="12">
        <v>36</v>
      </c>
      <c r="C90" s="12" t="s">
        <v>88</v>
      </c>
      <c r="D90" s="10" t="s">
        <v>31</v>
      </c>
      <c r="E90" s="13" t="s">
        <v>89</v>
      </c>
      <c r="F90" s="14" t="s">
        <v>60</v>
      </c>
      <c r="G90" s="15">
        <v>20</v>
      </c>
      <c r="H90" s="66">
        <v>0</v>
      </c>
      <c r="I90" s="16">
        <f>ROUND(ROUND(H90,2)*ROUND(G90,3),2)</f>
        <v>0</v>
      </c>
      <c r="J90" s="16"/>
      <c r="K90" s="26">
        <f t="shared" ref="K90" si="16">I90*1.21</f>
        <v>0</v>
      </c>
      <c r="P90">
        <f>(I90*21)/100</f>
        <v>0</v>
      </c>
      <c r="Q90" t="s">
        <v>10</v>
      </c>
    </row>
    <row r="91" spans="1:17" x14ac:dyDescent="0.2">
      <c r="A91" s="17" t="s">
        <v>34</v>
      </c>
      <c r="E91" s="18" t="s">
        <v>31</v>
      </c>
    </row>
    <row r="92" spans="1:17" x14ac:dyDescent="0.2">
      <c r="A92" s="19" t="s">
        <v>35</v>
      </c>
      <c r="E92" s="20" t="s">
        <v>31</v>
      </c>
    </row>
    <row r="93" spans="1:17" ht="280.5" x14ac:dyDescent="0.2">
      <c r="A93" t="s">
        <v>36</v>
      </c>
      <c r="E93" s="18" t="s">
        <v>90</v>
      </c>
    </row>
    <row r="94" spans="1:17" x14ac:dyDescent="0.2">
      <c r="A94" s="10" t="s">
        <v>29</v>
      </c>
      <c r="B94" s="12">
        <v>37</v>
      </c>
      <c r="C94" s="12" t="s">
        <v>91</v>
      </c>
      <c r="D94" s="10" t="s">
        <v>15</v>
      </c>
      <c r="E94" s="13" t="s">
        <v>92</v>
      </c>
      <c r="F94" s="14" t="s">
        <v>49</v>
      </c>
      <c r="G94" s="15">
        <v>300</v>
      </c>
      <c r="H94" s="66">
        <v>0</v>
      </c>
      <c r="I94" s="16">
        <f>ROUND(ROUND(H94,2)*ROUND(G94,3),2)</f>
        <v>0</v>
      </c>
      <c r="J94" s="16">
        <f>I94*0.21</f>
        <v>0</v>
      </c>
      <c r="K94" s="26">
        <f t="shared" ref="K94" si="17">I94*1.21</f>
        <v>0</v>
      </c>
      <c r="P94">
        <f>(I94*21)/100</f>
        <v>0</v>
      </c>
      <c r="Q94" t="s">
        <v>10</v>
      </c>
    </row>
    <row r="95" spans="1:17" x14ac:dyDescent="0.2">
      <c r="A95" s="17" t="s">
        <v>34</v>
      </c>
      <c r="E95" s="18" t="s">
        <v>31</v>
      </c>
    </row>
    <row r="96" spans="1:17" x14ac:dyDescent="0.2">
      <c r="A96" s="19" t="s">
        <v>35</v>
      </c>
      <c r="E96" s="20" t="s">
        <v>31</v>
      </c>
    </row>
    <row r="97" spans="1:17" ht="25.5" x14ac:dyDescent="0.2">
      <c r="A97" t="s">
        <v>36</v>
      </c>
      <c r="E97" s="18" t="s">
        <v>93</v>
      </c>
    </row>
    <row r="98" spans="1:17" x14ac:dyDescent="0.2">
      <c r="A98" s="10" t="s">
        <v>29</v>
      </c>
      <c r="B98" s="12">
        <v>38</v>
      </c>
      <c r="C98" s="12" t="s">
        <v>94</v>
      </c>
      <c r="D98" s="10" t="s">
        <v>31</v>
      </c>
      <c r="E98" s="13" t="s">
        <v>95</v>
      </c>
      <c r="F98" s="14" t="s">
        <v>60</v>
      </c>
      <c r="G98" s="15">
        <v>200</v>
      </c>
      <c r="H98" s="66">
        <v>0</v>
      </c>
      <c r="I98" s="16">
        <f>ROUND(ROUND(H98,2)*ROUND(G98,3),2)</f>
        <v>0</v>
      </c>
      <c r="J98" s="16">
        <f>I98*0.21</f>
        <v>0</v>
      </c>
      <c r="K98" s="26">
        <f t="shared" ref="K98" si="18">I98*1.21</f>
        <v>0</v>
      </c>
      <c r="P98">
        <f>(I98*21)/100</f>
        <v>0</v>
      </c>
      <c r="Q98" t="s">
        <v>10</v>
      </c>
    </row>
    <row r="99" spans="1:17" x14ac:dyDescent="0.2">
      <c r="A99" s="17" t="s">
        <v>34</v>
      </c>
      <c r="E99" s="18" t="s">
        <v>31</v>
      </c>
    </row>
    <row r="100" spans="1:17" x14ac:dyDescent="0.2">
      <c r="A100" s="19" t="s">
        <v>35</v>
      </c>
      <c r="E100" s="20" t="s">
        <v>31</v>
      </c>
    </row>
    <row r="101" spans="1:17" x14ac:dyDescent="0.2">
      <c r="A101" t="s">
        <v>36</v>
      </c>
      <c r="E101" s="18" t="s">
        <v>96</v>
      </c>
    </row>
    <row r="102" spans="1:17" ht="25.5" x14ac:dyDescent="0.2">
      <c r="A102" s="10" t="s">
        <v>29</v>
      </c>
      <c r="B102" s="12">
        <v>39</v>
      </c>
      <c r="C102" s="12" t="s">
        <v>94</v>
      </c>
      <c r="D102" s="10" t="s">
        <v>15</v>
      </c>
      <c r="E102" s="13" t="s">
        <v>97</v>
      </c>
      <c r="F102" s="14" t="s">
        <v>49</v>
      </c>
      <c r="G102" s="15">
        <v>200</v>
      </c>
      <c r="H102" s="66">
        <v>0</v>
      </c>
      <c r="I102" s="16">
        <f>ROUND(ROUND(H102,2)*ROUND(G102,3),2)</f>
        <v>0</v>
      </c>
      <c r="J102" s="16">
        <f>I102*0.21</f>
        <v>0</v>
      </c>
      <c r="K102" s="26">
        <f t="shared" ref="K102" si="19">I102*1.21</f>
        <v>0</v>
      </c>
      <c r="P102">
        <f>(I102*21)/100</f>
        <v>0</v>
      </c>
      <c r="Q102" t="s">
        <v>10</v>
      </c>
    </row>
    <row r="103" spans="1:17" x14ac:dyDescent="0.2">
      <c r="A103" s="17" t="s">
        <v>34</v>
      </c>
      <c r="E103" s="18" t="s">
        <v>31</v>
      </c>
    </row>
    <row r="104" spans="1:17" x14ac:dyDescent="0.2">
      <c r="A104" s="19" t="s">
        <v>35</v>
      </c>
      <c r="E104" s="20" t="s">
        <v>31</v>
      </c>
    </row>
    <row r="105" spans="1:17" x14ac:dyDescent="0.2">
      <c r="A105" t="s">
        <v>36</v>
      </c>
      <c r="E105" s="18" t="s">
        <v>31</v>
      </c>
    </row>
    <row r="106" spans="1:17" x14ac:dyDescent="0.2">
      <c r="A106" s="10" t="s">
        <v>29</v>
      </c>
      <c r="B106" s="12">
        <v>40</v>
      </c>
      <c r="C106" s="12" t="s">
        <v>98</v>
      </c>
      <c r="D106" s="10" t="s">
        <v>31</v>
      </c>
      <c r="E106" s="13" t="s">
        <v>99</v>
      </c>
      <c r="F106" s="14" t="s">
        <v>60</v>
      </c>
      <c r="G106" s="15">
        <v>200</v>
      </c>
      <c r="H106" s="66">
        <v>0</v>
      </c>
      <c r="I106" s="16">
        <f>ROUND(ROUND(H106,2)*ROUND(G106,3),2)</f>
        <v>0</v>
      </c>
      <c r="J106" s="16">
        <f>I106*0.21</f>
        <v>0</v>
      </c>
      <c r="K106" s="26">
        <f t="shared" ref="K106" si="20">I106*1.21</f>
        <v>0</v>
      </c>
      <c r="P106">
        <f>(I106*21)/100</f>
        <v>0</v>
      </c>
      <c r="Q106" t="s">
        <v>10</v>
      </c>
    </row>
    <row r="107" spans="1:17" x14ac:dyDescent="0.2">
      <c r="A107" s="17" t="s">
        <v>34</v>
      </c>
      <c r="E107" s="18" t="s">
        <v>31</v>
      </c>
    </row>
    <row r="108" spans="1:17" x14ac:dyDescent="0.2">
      <c r="A108" s="19" t="s">
        <v>35</v>
      </c>
      <c r="E108" s="20" t="s">
        <v>31</v>
      </c>
    </row>
    <row r="109" spans="1:17" ht="38.25" x14ac:dyDescent="0.2">
      <c r="A109" t="s">
        <v>36</v>
      </c>
      <c r="E109" s="18" t="s">
        <v>100</v>
      </c>
    </row>
    <row r="110" spans="1:17" x14ac:dyDescent="0.2">
      <c r="A110" s="10" t="s">
        <v>29</v>
      </c>
      <c r="B110" s="12">
        <v>41</v>
      </c>
      <c r="C110" s="12" t="s">
        <v>101</v>
      </c>
      <c r="D110" s="10" t="s">
        <v>31</v>
      </c>
      <c r="E110" s="13" t="s">
        <v>102</v>
      </c>
      <c r="F110" s="14" t="s">
        <v>49</v>
      </c>
      <c r="G110" s="15">
        <v>500</v>
      </c>
      <c r="H110" s="66">
        <v>0</v>
      </c>
      <c r="I110" s="16">
        <f>ROUND(ROUND(H110,2)*ROUND(G110,3),2)</f>
        <v>0</v>
      </c>
      <c r="J110" s="16">
        <f>I110*0.21</f>
        <v>0</v>
      </c>
      <c r="K110" s="26">
        <f t="shared" ref="K110" si="21">I110*1.21</f>
        <v>0</v>
      </c>
      <c r="P110">
        <f>(I110*21)/100</f>
        <v>0</v>
      </c>
      <c r="Q110" t="s">
        <v>10</v>
      </c>
    </row>
    <row r="111" spans="1:17" x14ac:dyDescent="0.2">
      <c r="A111" s="17" t="s">
        <v>34</v>
      </c>
      <c r="E111" s="18" t="s">
        <v>31</v>
      </c>
    </row>
    <row r="112" spans="1:17" x14ac:dyDescent="0.2">
      <c r="A112" s="19" t="s">
        <v>35</v>
      </c>
      <c r="E112" s="20" t="s">
        <v>31</v>
      </c>
    </row>
    <row r="113" spans="1:17" ht="25.5" x14ac:dyDescent="0.2">
      <c r="A113" t="s">
        <v>36</v>
      </c>
      <c r="E113" s="18" t="s">
        <v>103</v>
      </c>
    </row>
    <row r="114" spans="1:17" x14ac:dyDescent="0.2">
      <c r="E114" s="18"/>
    </row>
    <row r="115" spans="1:17" x14ac:dyDescent="0.2">
      <c r="A115" s="10" t="s">
        <v>29</v>
      </c>
      <c r="B115" s="2"/>
      <c r="C115" s="21" t="s">
        <v>10</v>
      </c>
      <c r="D115" s="2"/>
      <c r="E115" s="43" t="s">
        <v>422</v>
      </c>
      <c r="F115" s="2"/>
      <c r="G115" s="2"/>
      <c r="H115" s="2"/>
      <c r="I115" s="34">
        <f>I124+I120+I116+I131+I135+I139+I143+I147+I151</f>
        <v>0</v>
      </c>
      <c r="J115" s="38">
        <f>I115*0.21</f>
        <v>0</v>
      </c>
      <c r="K115" s="41">
        <f t="shared" ref="K115:K116" si="22">I115*1.21</f>
        <v>0</v>
      </c>
      <c r="P115">
        <f>(I115*21)/100</f>
        <v>0</v>
      </c>
      <c r="Q115" t="s">
        <v>10</v>
      </c>
    </row>
    <row r="116" spans="1:17" ht="25.5" x14ac:dyDescent="0.2">
      <c r="A116" s="17" t="s">
        <v>34</v>
      </c>
      <c r="B116" s="12" t="s">
        <v>104</v>
      </c>
      <c r="C116" s="12" t="s">
        <v>105</v>
      </c>
      <c r="D116" s="10" t="s">
        <v>15</v>
      </c>
      <c r="E116" s="13" t="s">
        <v>106</v>
      </c>
      <c r="F116" s="14" t="s">
        <v>39</v>
      </c>
      <c r="G116" s="15">
        <v>100</v>
      </c>
      <c r="H116" s="66">
        <v>0</v>
      </c>
      <c r="I116" s="16">
        <f>ROUND(ROUND(H116,2)*ROUND(G116,3),2)</f>
        <v>0</v>
      </c>
      <c r="J116" s="16">
        <f>I116*0.21</f>
        <v>0</v>
      </c>
      <c r="K116" s="26">
        <f t="shared" si="22"/>
        <v>0</v>
      </c>
    </row>
    <row r="117" spans="1:17" x14ac:dyDescent="0.2">
      <c r="A117" s="19" t="s">
        <v>35</v>
      </c>
      <c r="E117" s="18" t="s">
        <v>31</v>
      </c>
    </row>
    <row r="118" spans="1:17" x14ac:dyDescent="0.2">
      <c r="A118" t="s">
        <v>36</v>
      </c>
      <c r="E118" s="20" t="s">
        <v>31</v>
      </c>
    </row>
    <row r="119" spans="1:17" ht="191.25" x14ac:dyDescent="0.2">
      <c r="A119" s="10" t="s">
        <v>29</v>
      </c>
      <c r="E119" s="18" t="s">
        <v>107</v>
      </c>
      <c r="P119">
        <f>(I119*21)/100</f>
        <v>0</v>
      </c>
      <c r="Q119" t="s">
        <v>10</v>
      </c>
    </row>
    <row r="120" spans="1:17" x14ac:dyDescent="0.2">
      <c r="A120" s="17" t="s">
        <v>34</v>
      </c>
      <c r="B120" s="12" t="s">
        <v>108</v>
      </c>
      <c r="C120" s="12" t="s">
        <v>105</v>
      </c>
      <c r="D120" s="10" t="s">
        <v>10</v>
      </c>
      <c r="E120" s="13" t="s">
        <v>109</v>
      </c>
      <c r="F120" s="14" t="s">
        <v>39</v>
      </c>
      <c r="G120" s="15">
        <v>50</v>
      </c>
      <c r="H120" s="66">
        <v>0</v>
      </c>
      <c r="I120" s="16">
        <f>ROUND(ROUND(H120,2)*ROUND(G120,3),2)</f>
        <v>0</v>
      </c>
      <c r="J120" s="16">
        <f>I120*0.21</f>
        <v>0</v>
      </c>
      <c r="K120" s="26">
        <f t="shared" ref="K120" si="23">I120*1.21</f>
        <v>0</v>
      </c>
    </row>
    <row r="121" spans="1:17" x14ac:dyDescent="0.2">
      <c r="A121" s="19" t="s">
        <v>35</v>
      </c>
      <c r="E121" s="18" t="s">
        <v>31</v>
      </c>
    </row>
    <row r="122" spans="1:17" x14ac:dyDescent="0.2">
      <c r="A122" t="s">
        <v>36</v>
      </c>
      <c r="E122" s="20" t="s">
        <v>31</v>
      </c>
    </row>
    <row r="123" spans="1:17" ht="25.5" x14ac:dyDescent="0.2">
      <c r="A123" s="10" t="s">
        <v>29</v>
      </c>
      <c r="E123" s="18" t="s">
        <v>110</v>
      </c>
      <c r="P123">
        <f>(I123*21)/100</f>
        <v>0</v>
      </c>
      <c r="Q123" t="s">
        <v>10</v>
      </c>
    </row>
    <row r="124" spans="1:17" x14ac:dyDescent="0.2">
      <c r="A124" s="17" t="s">
        <v>34</v>
      </c>
      <c r="B124" s="12" t="s">
        <v>111</v>
      </c>
      <c r="C124" s="12" t="s">
        <v>105</v>
      </c>
      <c r="D124" s="10" t="s">
        <v>9</v>
      </c>
      <c r="E124" s="13" t="s">
        <v>112</v>
      </c>
      <c r="F124" s="14" t="s">
        <v>39</v>
      </c>
      <c r="G124" s="15">
        <v>50</v>
      </c>
      <c r="H124" s="66">
        <v>0</v>
      </c>
      <c r="I124" s="16">
        <f>ROUND(ROUND(H124,2)*ROUND(G124,3),2)</f>
        <v>0</v>
      </c>
      <c r="J124" s="16">
        <f>I124*0.21</f>
        <v>0</v>
      </c>
      <c r="K124" s="26">
        <f t="shared" ref="K124" si="24">I124*1.21</f>
        <v>0</v>
      </c>
    </row>
    <row r="125" spans="1:17" x14ac:dyDescent="0.2">
      <c r="A125" s="19" t="s">
        <v>35</v>
      </c>
      <c r="E125" s="18" t="s">
        <v>31</v>
      </c>
    </row>
    <row r="126" spans="1:17" x14ac:dyDescent="0.2">
      <c r="A126" t="s">
        <v>36</v>
      </c>
      <c r="E126" s="20" t="s">
        <v>31</v>
      </c>
    </row>
    <row r="127" spans="1:17" ht="25.5" x14ac:dyDescent="0.2">
      <c r="A127" s="10" t="s">
        <v>29</v>
      </c>
      <c r="E127" s="18" t="s">
        <v>110</v>
      </c>
      <c r="P127">
        <f>(I127*21)/100</f>
        <v>0</v>
      </c>
      <c r="Q127" t="s">
        <v>10</v>
      </c>
    </row>
    <row r="128" spans="1:17" x14ac:dyDescent="0.2">
      <c r="A128" s="17" t="s">
        <v>34</v>
      </c>
      <c r="E128" s="18"/>
    </row>
    <row r="129" spans="1:17" x14ac:dyDescent="0.2">
      <c r="A129" s="19" t="s">
        <v>35</v>
      </c>
      <c r="E129" s="20"/>
    </row>
    <row r="130" spans="1:17" x14ac:dyDescent="0.2">
      <c r="A130" t="s">
        <v>36</v>
      </c>
      <c r="E130" s="18"/>
    </row>
    <row r="131" spans="1:17" ht="25.5" x14ac:dyDescent="0.2">
      <c r="A131" s="10" t="s">
        <v>29</v>
      </c>
      <c r="B131" s="12">
        <v>47</v>
      </c>
      <c r="C131" s="12" t="s">
        <v>113</v>
      </c>
      <c r="D131" s="10" t="s">
        <v>15</v>
      </c>
      <c r="E131" s="13" t="s">
        <v>114</v>
      </c>
      <c r="F131" s="14" t="s">
        <v>60</v>
      </c>
      <c r="G131" s="15">
        <v>10</v>
      </c>
      <c r="H131" s="66">
        <v>0</v>
      </c>
      <c r="I131" s="16">
        <f>ROUND(ROUND(H131,2)*ROUND(G131,3),2)</f>
        <v>0</v>
      </c>
      <c r="J131" s="16">
        <f>I131*0.21</f>
        <v>0</v>
      </c>
      <c r="K131" s="26">
        <f t="shared" ref="K131" si="25">I131*1.21</f>
        <v>0</v>
      </c>
      <c r="P131">
        <f>(I131*21)/100</f>
        <v>0</v>
      </c>
      <c r="Q131" t="s">
        <v>10</v>
      </c>
    </row>
    <row r="132" spans="1:17" x14ac:dyDescent="0.2">
      <c r="A132" s="17" t="s">
        <v>34</v>
      </c>
      <c r="E132" s="18" t="s">
        <v>31</v>
      </c>
    </row>
    <row r="133" spans="1:17" x14ac:dyDescent="0.2">
      <c r="A133" s="19" t="s">
        <v>35</v>
      </c>
      <c r="E133" s="20" t="s">
        <v>31</v>
      </c>
    </row>
    <row r="134" spans="1:17" ht="38.25" x14ac:dyDescent="0.2">
      <c r="A134" t="s">
        <v>36</v>
      </c>
      <c r="E134" s="18" t="s">
        <v>115</v>
      </c>
    </row>
    <row r="135" spans="1:17" x14ac:dyDescent="0.2">
      <c r="A135" s="10" t="s">
        <v>29</v>
      </c>
      <c r="B135" s="12">
        <v>48</v>
      </c>
      <c r="C135" s="12" t="s">
        <v>116</v>
      </c>
      <c r="D135" s="10" t="s">
        <v>31</v>
      </c>
      <c r="E135" s="13" t="s">
        <v>117</v>
      </c>
      <c r="F135" s="14" t="s">
        <v>49</v>
      </c>
      <c r="G135" s="15">
        <v>50</v>
      </c>
      <c r="H135" s="66">
        <v>0</v>
      </c>
      <c r="I135" s="16">
        <f>ROUND(ROUND(H135,2)*ROUND(G135,3),2)</f>
        <v>0</v>
      </c>
      <c r="J135" s="16">
        <f>I135*0.21</f>
        <v>0</v>
      </c>
      <c r="K135" s="26">
        <f t="shared" ref="K135" si="26">I135*1.21</f>
        <v>0</v>
      </c>
      <c r="P135">
        <f>(I135*21)/100</f>
        <v>0</v>
      </c>
      <c r="Q135" t="s">
        <v>10</v>
      </c>
    </row>
    <row r="136" spans="1:17" x14ac:dyDescent="0.2">
      <c r="A136" s="17" t="s">
        <v>34</v>
      </c>
      <c r="E136" s="18" t="s">
        <v>31</v>
      </c>
    </row>
    <row r="137" spans="1:17" x14ac:dyDescent="0.2">
      <c r="A137" s="19" t="s">
        <v>35</v>
      </c>
      <c r="E137" s="20" t="s">
        <v>31</v>
      </c>
    </row>
    <row r="138" spans="1:17" ht="102" x14ac:dyDescent="0.2">
      <c r="A138" t="s">
        <v>36</v>
      </c>
      <c r="E138" s="18" t="s">
        <v>118</v>
      </c>
    </row>
    <row r="139" spans="1:17" ht="25.5" x14ac:dyDescent="0.2">
      <c r="A139" s="10" t="s">
        <v>29</v>
      </c>
      <c r="B139" s="12">
        <v>49</v>
      </c>
      <c r="C139" s="12" t="s">
        <v>119</v>
      </c>
      <c r="D139" s="10" t="s">
        <v>15</v>
      </c>
      <c r="E139" s="13" t="s">
        <v>120</v>
      </c>
      <c r="F139" s="14" t="s">
        <v>49</v>
      </c>
      <c r="G139" s="15">
        <v>100</v>
      </c>
      <c r="H139" s="66">
        <v>0</v>
      </c>
      <c r="I139" s="16">
        <f>ROUND(ROUND(H139,2)*ROUND(G139,3),2)</f>
        <v>0</v>
      </c>
      <c r="J139" s="16">
        <f>I139*0.21</f>
        <v>0</v>
      </c>
      <c r="K139" s="26">
        <f t="shared" ref="K139" si="27">I139*1.21</f>
        <v>0</v>
      </c>
      <c r="P139">
        <f>(I139*21)/100</f>
        <v>0</v>
      </c>
      <c r="Q139" t="s">
        <v>10</v>
      </c>
    </row>
    <row r="140" spans="1:17" x14ac:dyDescent="0.2">
      <c r="A140" s="17" t="s">
        <v>34</v>
      </c>
      <c r="E140" s="18" t="s">
        <v>31</v>
      </c>
    </row>
    <row r="141" spans="1:17" x14ac:dyDescent="0.2">
      <c r="A141" s="19" t="s">
        <v>35</v>
      </c>
      <c r="E141" s="20" t="s">
        <v>31</v>
      </c>
    </row>
    <row r="142" spans="1:17" ht="127.5" x14ac:dyDescent="0.2">
      <c r="A142" t="s">
        <v>36</v>
      </c>
      <c r="E142" s="18" t="s">
        <v>121</v>
      </c>
    </row>
    <row r="143" spans="1:17" ht="25.5" x14ac:dyDescent="0.2">
      <c r="A143" s="10" t="s">
        <v>29</v>
      </c>
      <c r="B143" s="12">
        <v>50</v>
      </c>
      <c r="C143" s="12" t="s">
        <v>119</v>
      </c>
      <c r="D143" s="10" t="s">
        <v>10</v>
      </c>
      <c r="E143" s="13" t="s">
        <v>122</v>
      </c>
      <c r="F143" s="14" t="s">
        <v>49</v>
      </c>
      <c r="G143" s="15">
        <v>100</v>
      </c>
      <c r="H143" s="66">
        <v>0</v>
      </c>
      <c r="I143" s="16">
        <f>ROUND(ROUND(H143,2)*ROUND(G143,3),2)</f>
        <v>0</v>
      </c>
      <c r="J143" s="16">
        <f>I143*0.21</f>
        <v>0</v>
      </c>
      <c r="K143" s="26">
        <f t="shared" ref="K143" si="28">I143*1.21</f>
        <v>0</v>
      </c>
      <c r="P143">
        <f>(I143*21)/100</f>
        <v>0</v>
      </c>
      <c r="Q143" t="s">
        <v>10</v>
      </c>
    </row>
    <row r="144" spans="1:17" x14ac:dyDescent="0.2">
      <c r="A144" s="17" t="s">
        <v>34</v>
      </c>
      <c r="E144" s="18" t="s">
        <v>31</v>
      </c>
    </row>
    <row r="145" spans="1:17" x14ac:dyDescent="0.2">
      <c r="A145" s="19" t="s">
        <v>35</v>
      </c>
      <c r="E145" s="20" t="s">
        <v>31</v>
      </c>
    </row>
    <row r="146" spans="1:17" ht="127.5" x14ac:dyDescent="0.2">
      <c r="A146" t="s">
        <v>36</v>
      </c>
      <c r="E146" s="18" t="s">
        <v>123</v>
      </c>
    </row>
    <row r="147" spans="1:17" x14ac:dyDescent="0.2">
      <c r="A147" s="10" t="s">
        <v>29</v>
      </c>
      <c r="B147" s="12">
        <v>51</v>
      </c>
      <c r="C147" s="12" t="s">
        <v>119</v>
      </c>
      <c r="D147" s="10" t="s">
        <v>9</v>
      </c>
      <c r="E147" s="13" t="s">
        <v>124</v>
      </c>
      <c r="F147" s="14" t="s">
        <v>49</v>
      </c>
      <c r="G147" s="15">
        <v>200</v>
      </c>
      <c r="H147" s="66">
        <v>0</v>
      </c>
      <c r="I147" s="16">
        <f>ROUND(ROUND(H147,2)*ROUND(G147,3),2)</f>
        <v>0</v>
      </c>
      <c r="J147" s="16">
        <f>I147*0.21</f>
        <v>0</v>
      </c>
      <c r="K147" s="26">
        <f t="shared" ref="K147" si="29">I147*1.21</f>
        <v>0</v>
      </c>
      <c r="P147">
        <f>(I147*21)/100</f>
        <v>0</v>
      </c>
      <c r="Q147" t="s">
        <v>10</v>
      </c>
    </row>
    <row r="148" spans="1:17" x14ac:dyDescent="0.2">
      <c r="A148" s="17" t="s">
        <v>34</v>
      </c>
      <c r="E148" s="18" t="s">
        <v>31</v>
      </c>
    </row>
    <row r="149" spans="1:17" x14ac:dyDescent="0.2">
      <c r="A149" s="19" t="s">
        <v>35</v>
      </c>
      <c r="E149" s="20" t="s">
        <v>31</v>
      </c>
    </row>
    <row r="150" spans="1:17" ht="25.5" x14ac:dyDescent="0.2">
      <c r="A150" t="s">
        <v>36</v>
      </c>
      <c r="E150" s="18" t="s">
        <v>125</v>
      </c>
    </row>
    <row r="151" spans="1:17" x14ac:dyDescent="0.2">
      <c r="A151" s="10" t="s">
        <v>29</v>
      </c>
      <c r="B151" s="12">
        <v>52</v>
      </c>
      <c r="C151" s="12" t="s">
        <v>119</v>
      </c>
      <c r="D151" s="10" t="s">
        <v>19</v>
      </c>
      <c r="E151" s="13" t="s">
        <v>126</v>
      </c>
      <c r="F151" s="14" t="s">
        <v>49</v>
      </c>
      <c r="G151" s="15">
        <v>100</v>
      </c>
      <c r="H151" s="66">
        <v>0</v>
      </c>
      <c r="I151" s="16">
        <f>ROUND(ROUND(H151,2)*ROUND(G151,3),2)</f>
        <v>0</v>
      </c>
      <c r="J151" s="16">
        <f>I151*0.21</f>
        <v>0</v>
      </c>
      <c r="K151" s="26">
        <f t="shared" ref="K151" si="30">I151*1.21</f>
        <v>0</v>
      </c>
      <c r="P151">
        <f>(I151*21)/100</f>
        <v>0</v>
      </c>
      <c r="Q151" t="s">
        <v>10</v>
      </c>
    </row>
    <row r="152" spans="1:17" x14ac:dyDescent="0.2">
      <c r="A152" s="17" t="s">
        <v>34</v>
      </c>
      <c r="E152" s="18" t="s">
        <v>31</v>
      </c>
    </row>
    <row r="153" spans="1:17" x14ac:dyDescent="0.2">
      <c r="A153" s="19" t="s">
        <v>35</v>
      </c>
      <c r="E153" s="20" t="s">
        <v>31</v>
      </c>
    </row>
    <row r="154" spans="1:17" ht="25.5" x14ac:dyDescent="0.2">
      <c r="A154" t="s">
        <v>36</v>
      </c>
      <c r="E154" s="18" t="s">
        <v>125</v>
      </c>
    </row>
    <row r="155" spans="1:17" x14ac:dyDescent="0.2">
      <c r="B155" s="2"/>
      <c r="C155" s="21" t="s">
        <v>21</v>
      </c>
      <c r="D155" s="2"/>
      <c r="E155" s="43" t="s">
        <v>421</v>
      </c>
      <c r="F155" s="2"/>
      <c r="G155" s="2"/>
      <c r="H155" s="2"/>
      <c r="I155" s="22">
        <f>I172+I168+I164+I160+I156+I176+I180+I184+I188</f>
        <v>0</v>
      </c>
      <c r="J155" s="38">
        <f>I155*0.21</f>
        <v>0</v>
      </c>
      <c r="K155" s="41">
        <f t="shared" ref="K155:K156" si="31">I155*1.21</f>
        <v>0</v>
      </c>
    </row>
    <row r="156" spans="1:17" x14ac:dyDescent="0.2">
      <c r="A156" s="10" t="s">
        <v>29</v>
      </c>
      <c r="B156" s="12">
        <v>53</v>
      </c>
      <c r="C156" s="12" t="s">
        <v>127</v>
      </c>
      <c r="D156" s="10" t="s">
        <v>31</v>
      </c>
      <c r="E156" s="13" t="s">
        <v>128</v>
      </c>
      <c r="F156" s="14" t="s">
        <v>60</v>
      </c>
      <c r="G156" s="15">
        <v>20</v>
      </c>
      <c r="H156" s="66">
        <v>0</v>
      </c>
      <c r="I156" s="16">
        <f>ROUND(ROUND(H156,2)*ROUND(G156,3),2)</f>
        <v>0</v>
      </c>
      <c r="J156" s="16">
        <f>I156*0.21</f>
        <v>0</v>
      </c>
      <c r="K156" s="26">
        <f t="shared" si="31"/>
        <v>0</v>
      </c>
      <c r="P156">
        <f>(I156*21)/100</f>
        <v>0</v>
      </c>
      <c r="Q156" t="s">
        <v>10</v>
      </c>
    </row>
    <row r="157" spans="1:17" x14ac:dyDescent="0.2">
      <c r="A157" s="17" t="s">
        <v>34</v>
      </c>
      <c r="E157" s="18" t="s">
        <v>31</v>
      </c>
    </row>
    <row r="158" spans="1:17" x14ac:dyDescent="0.2">
      <c r="A158" s="19" t="s">
        <v>35</v>
      </c>
      <c r="E158" s="20" t="s">
        <v>31</v>
      </c>
    </row>
    <row r="159" spans="1:17" ht="127.5" x14ac:dyDescent="0.2">
      <c r="A159" t="s">
        <v>36</v>
      </c>
      <c r="E159" s="18" t="s">
        <v>129</v>
      </c>
    </row>
    <row r="160" spans="1:17" x14ac:dyDescent="0.2">
      <c r="A160" s="10" t="s">
        <v>29</v>
      </c>
      <c r="B160" s="12">
        <v>54</v>
      </c>
      <c r="C160" s="12" t="s">
        <v>130</v>
      </c>
      <c r="D160" s="10" t="s">
        <v>31</v>
      </c>
      <c r="E160" s="13" t="s">
        <v>131</v>
      </c>
      <c r="F160" s="14" t="s">
        <v>60</v>
      </c>
      <c r="G160" s="15">
        <v>200</v>
      </c>
      <c r="H160" s="66">
        <v>0</v>
      </c>
      <c r="I160" s="16">
        <f>ROUND(ROUND(H160,2)*ROUND(G160,3),2)</f>
        <v>0</v>
      </c>
      <c r="J160" s="16">
        <f>I160*0.21</f>
        <v>0</v>
      </c>
      <c r="K160" s="26">
        <f t="shared" ref="K160" si="32">I160*1.21</f>
        <v>0</v>
      </c>
      <c r="P160">
        <f>(I160*21)/100</f>
        <v>0</v>
      </c>
      <c r="Q160" t="s">
        <v>10</v>
      </c>
    </row>
    <row r="161" spans="1:17" x14ac:dyDescent="0.2">
      <c r="A161" s="17" t="s">
        <v>34</v>
      </c>
      <c r="E161" s="18" t="s">
        <v>31</v>
      </c>
    </row>
    <row r="162" spans="1:17" x14ac:dyDescent="0.2">
      <c r="A162" s="19" t="s">
        <v>35</v>
      </c>
      <c r="E162" s="20" t="s">
        <v>31</v>
      </c>
    </row>
    <row r="163" spans="1:17" ht="51" x14ac:dyDescent="0.2">
      <c r="A163" t="s">
        <v>36</v>
      </c>
      <c r="E163" s="18" t="s">
        <v>132</v>
      </c>
    </row>
    <row r="164" spans="1:17" x14ac:dyDescent="0.2">
      <c r="A164" s="10" t="s">
        <v>29</v>
      </c>
      <c r="B164" s="12">
        <v>55</v>
      </c>
      <c r="C164" s="12" t="s">
        <v>133</v>
      </c>
      <c r="D164" s="10" t="s">
        <v>31</v>
      </c>
      <c r="E164" s="13" t="s">
        <v>134</v>
      </c>
      <c r="F164" s="14" t="s">
        <v>49</v>
      </c>
      <c r="G164" s="15">
        <v>200</v>
      </c>
      <c r="H164" s="66">
        <v>0</v>
      </c>
      <c r="I164" s="16">
        <f>ROUND(ROUND(H164,2)*ROUND(G164,3),2)</f>
        <v>0</v>
      </c>
      <c r="J164" s="16">
        <f>I164*0.21</f>
        <v>0</v>
      </c>
      <c r="K164" s="26">
        <f t="shared" ref="K164" si="33">I164*1.21</f>
        <v>0</v>
      </c>
      <c r="P164">
        <f>(I164*21)/100</f>
        <v>0</v>
      </c>
      <c r="Q164" t="s">
        <v>10</v>
      </c>
    </row>
    <row r="165" spans="1:17" x14ac:dyDescent="0.2">
      <c r="A165" s="17" t="s">
        <v>34</v>
      </c>
      <c r="E165" s="18" t="s">
        <v>31</v>
      </c>
    </row>
    <row r="166" spans="1:17" x14ac:dyDescent="0.2">
      <c r="A166" s="19" t="s">
        <v>35</v>
      </c>
      <c r="E166" s="20" t="s">
        <v>31</v>
      </c>
    </row>
    <row r="167" spans="1:17" ht="51" x14ac:dyDescent="0.2">
      <c r="A167" t="s">
        <v>36</v>
      </c>
      <c r="E167" s="18" t="s">
        <v>132</v>
      </c>
    </row>
    <row r="168" spans="1:17" x14ac:dyDescent="0.2">
      <c r="A168" s="10" t="s">
        <v>29</v>
      </c>
      <c r="B168" s="12">
        <v>56</v>
      </c>
      <c r="C168" s="12" t="s">
        <v>135</v>
      </c>
      <c r="D168" s="10" t="s">
        <v>31</v>
      </c>
      <c r="E168" s="13" t="s">
        <v>136</v>
      </c>
      <c r="F168" s="14" t="s">
        <v>49</v>
      </c>
      <c r="G168" s="15">
        <v>50</v>
      </c>
      <c r="H168" s="66">
        <v>0</v>
      </c>
      <c r="I168" s="16">
        <f>ROUND(ROUND(H168,2)*ROUND(G168,3),2)</f>
        <v>0</v>
      </c>
      <c r="J168" s="16">
        <f>I168*0.21</f>
        <v>0</v>
      </c>
      <c r="K168" s="26">
        <f t="shared" ref="K168" si="34">I168*1.21</f>
        <v>0</v>
      </c>
      <c r="P168">
        <f>(I168*21)/100</f>
        <v>0</v>
      </c>
      <c r="Q168" t="s">
        <v>10</v>
      </c>
    </row>
    <row r="169" spans="1:17" x14ac:dyDescent="0.2">
      <c r="A169" s="17" t="s">
        <v>34</v>
      </c>
      <c r="E169" s="18" t="s">
        <v>31</v>
      </c>
    </row>
    <row r="170" spans="1:17" x14ac:dyDescent="0.2">
      <c r="A170" s="19" t="s">
        <v>35</v>
      </c>
      <c r="E170" s="20" t="s">
        <v>31</v>
      </c>
    </row>
    <row r="171" spans="1:17" ht="51" x14ac:dyDescent="0.2">
      <c r="A171" t="s">
        <v>36</v>
      </c>
      <c r="E171" s="18" t="s">
        <v>132</v>
      </c>
    </row>
    <row r="172" spans="1:17" x14ac:dyDescent="0.2">
      <c r="A172" s="10" t="s">
        <v>29</v>
      </c>
      <c r="B172" s="12">
        <v>57</v>
      </c>
      <c r="C172" s="12" t="s">
        <v>137</v>
      </c>
      <c r="D172" s="10" t="s">
        <v>31</v>
      </c>
      <c r="E172" s="13" t="s">
        <v>138</v>
      </c>
      <c r="F172" s="14" t="s">
        <v>49</v>
      </c>
      <c r="G172" s="15">
        <v>50</v>
      </c>
      <c r="H172" s="66">
        <v>0</v>
      </c>
      <c r="I172" s="16">
        <f>ROUND(ROUND(H172,2)*ROUND(G172,3),2)</f>
        <v>0</v>
      </c>
      <c r="J172" s="16">
        <f>I172*0.21</f>
        <v>0</v>
      </c>
      <c r="K172" s="26">
        <f t="shared" ref="K172" si="35">I172*1.21</f>
        <v>0</v>
      </c>
      <c r="P172">
        <f>(I172*21)/100</f>
        <v>0</v>
      </c>
      <c r="Q172" t="s">
        <v>10</v>
      </c>
    </row>
    <row r="173" spans="1:17" x14ac:dyDescent="0.2">
      <c r="A173" s="17" t="s">
        <v>34</v>
      </c>
      <c r="E173" s="18" t="s">
        <v>31</v>
      </c>
    </row>
    <row r="174" spans="1:17" x14ac:dyDescent="0.2">
      <c r="A174" s="19" t="s">
        <v>35</v>
      </c>
      <c r="E174" s="20" t="s">
        <v>31</v>
      </c>
    </row>
    <row r="175" spans="1:17" ht="51" x14ac:dyDescent="0.2">
      <c r="A175" t="s">
        <v>36</v>
      </c>
      <c r="E175" s="18" t="s">
        <v>132</v>
      </c>
    </row>
    <row r="176" spans="1:17" x14ac:dyDescent="0.2">
      <c r="A176" s="10" t="s">
        <v>29</v>
      </c>
      <c r="B176" s="12">
        <v>58</v>
      </c>
      <c r="C176" s="12" t="s">
        <v>140</v>
      </c>
      <c r="D176" s="10" t="s">
        <v>31</v>
      </c>
      <c r="E176" s="13" t="s">
        <v>141</v>
      </c>
      <c r="F176" s="14" t="s">
        <v>49</v>
      </c>
      <c r="G176" s="15">
        <v>100</v>
      </c>
      <c r="H176" s="66">
        <v>0</v>
      </c>
      <c r="I176" s="16">
        <f>H176*G176</f>
        <v>0</v>
      </c>
      <c r="J176" s="16">
        <f>I176*0.21</f>
        <v>0</v>
      </c>
      <c r="K176" s="26">
        <f t="shared" ref="K176" si="36">I176*1.21</f>
        <v>0</v>
      </c>
      <c r="P176">
        <f>(I176*21)/100</f>
        <v>0</v>
      </c>
      <c r="Q176" t="s">
        <v>10</v>
      </c>
    </row>
    <row r="177" spans="1:17" x14ac:dyDescent="0.2">
      <c r="A177" s="17" t="s">
        <v>34</v>
      </c>
      <c r="E177" s="18" t="s">
        <v>31</v>
      </c>
    </row>
    <row r="178" spans="1:17" x14ac:dyDescent="0.2">
      <c r="A178" s="19" t="s">
        <v>35</v>
      </c>
      <c r="E178" s="20" t="s">
        <v>31</v>
      </c>
    </row>
    <row r="179" spans="1:17" ht="140.25" x14ac:dyDescent="0.2">
      <c r="A179" t="s">
        <v>36</v>
      </c>
      <c r="E179" s="18" t="s">
        <v>139</v>
      </c>
    </row>
    <row r="180" spans="1:17" x14ac:dyDescent="0.2">
      <c r="A180" s="10" t="s">
        <v>29</v>
      </c>
      <c r="B180" s="12">
        <v>59</v>
      </c>
      <c r="C180" s="12" t="s">
        <v>142</v>
      </c>
      <c r="D180" s="10" t="s">
        <v>15</v>
      </c>
      <c r="E180" s="13" t="s">
        <v>143</v>
      </c>
      <c r="F180" s="14" t="s">
        <v>49</v>
      </c>
      <c r="G180" s="15">
        <v>100</v>
      </c>
      <c r="H180" s="66">
        <v>0</v>
      </c>
      <c r="I180" s="16">
        <f>ROUND(ROUND(H180,2)*ROUND(G180,3),2)</f>
        <v>0</v>
      </c>
      <c r="J180" s="16">
        <f>I180*0.21</f>
        <v>0</v>
      </c>
      <c r="K180" s="26">
        <f t="shared" ref="K180" si="37">I180*1.21</f>
        <v>0</v>
      </c>
      <c r="P180">
        <f>(I180*21)/100</f>
        <v>0</v>
      </c>
      <c r="Q180" t="s">
        <v>10</v>
      </c>
    </row>
    <row r="181" spans="1:17" x14ac:dyDescent="0.2">
      <c r="A181" s="17" t="s">
        <v>34</v>
      </c>
      <c r="E181" s="18" t="s">
        <v>31</v>
      </c>
    </row>
    <row r="182" spans="1:17" x14ac:dyDescent="0.2">
      <c r="A182" s="19" t="s">
        <v>35</v>
      </c>
      <c r="E182" s="20" t="s">
        <v>31</v>
      </c>
    </row>
    <row r="183" spans="1:17" ht="140.25" x14ac:dyDescent="0.2">
      <c r="A183" t="s">
        <v>36</v>
      </c>
      <c r="E183" s="18" t="s">
        <v>139</v>
      </c>
    </row>
    <row r="184" spans="1:17" x14ac:dyDescent="0.2">
      <c r="A184" s="10" t="s">
        <v>29</v>
      </c>
      <c r="B184" s="12">
        <v>60</v>
      </c>
      <c r="C184" s="12" t="s">
        <v>144</v>
      </c>
      <c r="D184" s="10" t="s">
        <v>15</v>
      </c>
      <c r="E184" s="13" t="s">
        <v>145</v>
      </c>
      <c r="F184" s="14" t="s">
        <v>49</v>
      </c>
      <c r="G184" s="15">
        <v>100</v>
      </c>
      <c r="H184" s="66">
        <v>0</v>
      </c>
      <c r="I184" s="16">
        <f>ROUND(ROUND(H184,2)*ROUND(G184,3),2)</f>
        <v>0</v>
      </c>
      <c r="J184" s="16">
        <f>I184*0.21</f>
        <v>0</v>
      </c>
      <c r="K184" s="26">
        <f t="shared" ref="K184" si="38">I184*1.21</f>
        <v>0</v>
      </c>
      <c r="P184">
        <f>(I184*21)/100</f>
        <v>0</v>
      </c>
      <c r="Q184" t="s">
        <v>10</v>
      </c>
    </row>
    <row r="185" spans="1:17" x14ac:dyDescent="0.2">
      <c r="A185" s="17" t="s">
        <v>34</v>
      </c>
      <c r="E185" s="18" t="s">
        <v>31</v>
      </c>
    </row>
    <row r="186" spans="1:17" x14ac:dyDescent="0.2">
      <c r="A186" s="19" t="s">
        <v>35</v>
      </c>
      <c r="E186" s="20" t="s">
        <v>31</v>
      </c>
    </row>
    <row r="187" spans="1:17" ht="153" x14ac:dyDescent="0.2">
      <c r="A187" t="s">
        <v>36</v>
      </c>
      <c r="E187" s="18" t="s">
        <v>146</v>
      </c>
    </row>
    <row r="188" spans="1:17" x14ac:dyDescent="0.2">
      <c r="A188" s="10" t="s">
        <v>29</v>
      </c>
      <c r="B188" s="12">
        <v>61</v>
      </c>
      <c r="C188" s="12" t="s">
        <v>144</v>
      </c>
      <c r="D188" s="10" t="s">
        <v>10</v>
      </c>
      <c r="E188" s="13" t="s">
        <v>147</v>
      </c>
      <c r="F188" s="14" t="s">
        <v>49</v>
      </c>
      <c r="G188" s="15">
        <v>100</v>
      </c>
      <c r="H188" s="66">
        <v>0</v>
      </c>
      <c r="I188" s="16">
        <f>ROUND(ROUND(H188,2)*ROUND(G188,3),2)</f>
        <v>0</v>
      </c>
      <c r="J188" s="16">
        <f>I188*0.21</f>
        <v>0</v>
      </c>
      <c r="K188" s="26">
        <f t="shared" ref="K188" si="39">I188*1.21</f>
        <v>0</v>
      </c>
      <c r="P188">
        <f>(I188*21)/100</f>
        <v>0</v>
      </c>
      <c r="Q188" t="s">
        <v>10</v>
      </c>
    </row>
    <row r="189" spans="1:17" x14ac:dyDescent="0.2">
      <c r="A189" s="17" t="s">
        <v>34</v>
      </c>
      <c r="E189" s="18" t="s">
        <v>31</v>
      </c>
    </row>
    <row r="190" spans="1:17" x14ac:dyDescent="0.2">
      <c r="A190" s="19" t="s">
        <v>35</v>
      </c>
      <c r="E190" s="20" t="s">
        <v>31</v>
      </c>
    </row>
    <row r="191" spans="1:17" x14ac:dyDescent="0.2">
      <c r="A191" t="s">
        <v>36</v>
      </c>
      <c r="E191" s="18" t="s">
        <v>148</v>
      </c>
    </row>
    <row r="192" spans="1:17" x14ac:dyDescent="0.2">
      <c r="A192" s="10" t="s">
        <v>29</v>
      </c>
      <c r="B192" s="2"/>
      <c r="C192" s="21" t="s">
        <v>51</v>
      </c>
      <c r="D192" s="2"/>
      <c r="E192" s="43" t="s">
        <v>420</v>
      </c>
      <c r="F192" s="2"/>
      <c r="G192" s="2"/>
      <c r="H192" s="2"/>
      <c r="I192" s="22">
        <f>I193+I197+I201+I205</f>
        <v>0</v>
      </c>
      <c r="J192" s="38">
        <f>I192*0.21</f>
        <v>0</v>
      </c>
      <c r="K192" s="41">
        <f t="shared" ref="K192:K193" si="40">I192*1.21</f>
        <v>0</v>
      </c>
      <c r="P192">
        <f>(I192*21)/100</f>
        <v>0</v>
      </c>
      <c r="Q192" t="s">
        <v>10</v>
      </c>
    </row>
    <row r="193" spans="1:19" ht="25.5" x14ac:dyDescent="0.2">
      <c r="A193" s="17" t="s">
        <v>34</v>
      </c>
      <c r="B193" s="12">
        <v>62</v>
      </c>
      <c r="C193" s="12" t="s">
        <v>150</v>
      </c>
      <c r="D193" s="10" t="s">
        <v>15</v>
      </c>
      <c r="E193" s="13" t="s">
        <v>151</v>
      </c>
      <c r="F193" s="14" t="s">
        <v>39</v>
      </c>
      <c r="G193" s="15">
        <v>20</v>
      </c>
      <c r="H193" s="66">
        <v>0</v>
      </c>
      <c r="I193" s="16">
        <f>ROUND(ROUND(H193,2)*ROUND(G193,3),2)</f>
        <v>0</v>
      </c>
      <c r="J193" s="16">
        <f>I193*0.21</f>
        <v>0</v>
      </c>
      <c r="K193" s="26">
        <f t="shared" si="40"/>
        <v>0</v>
      </c>
    </row>
    <row r="194" spans="1:19" x14ac:dyDescent="0.2">
      <c r="A194" s="19" t="s">
        <v>35</v>
      </c>
      <c r="E194" s="18" t="s">
        <v>31</v>
      </c>
    </row>
    <row r="195" spans="1:19" x14ac:dyDescent="0.2">
      <c r="A195" t="s">
        <v>36</v>
      </c>
      <c r="E195" s="20" t="s">
        <v>31</v>
      </c>
    </row>
    <row r="196" spans="1:19" ht="191.25" x14ac:dyDescent="0.2">
      <c r="A196" s="10" t="s">
        <v>29</v>
      </c>
      <c r="E196" s="18" t="s">
        <v>152</v>
      </c>
      <c r="P196">
        <f>(I196*21)/100</f>
        <v>0</v>
      </c>
      <c r="Q196" t="s">
        <v>10</v>
      </c>
    </row>
    <row r="197" spans="1:19" x14ac:dyDescent="0.2">
      <c r="A197" s="17" t="s">
        <v>34</v>
      </c>
      <c r="B197" s="12">
        <v>63</v>
      </c>
      <c r="C197" s="12" t="s">
        <v>153</v>
      </c>
      <c r="D197" s="10" t="s">
        <v>15</v>
      </c>
      <c r="E197" s="13" t="s">
        <v>154</v>
      </c>
      <c r="F197" s="14" t="s">
        <v>45</v>
      </c>
      <c r="G197" s="15">
        <v>20</v>
      </c>
      <c r="H197" s="66">
        <v>0</v>
      </c>
      <c r="I197" s="16">
        <f>ROUND(ROUND(H197,2)*ROUND(G197,3),2)</f>
        <v>0</v>
      </c>
      <c r="J197" s="16">
        <f>I197*0.21</f>
        <v>0</v>
      </c>
      <c r="K197" s="26">
        <f t="shared" ref="K197" si="41">I197*1.21</f>
        <v>0</v>
      </c>
    </row>
    <row r="198" spans="1:19" x14ac:dyDescent="0.2">
      <c r="A198" s="19" t="s">
        <v>35</v>
      </c>
      <c r="E198" s="18" t="s">
        <v>31</v>
      </c>
    </row>
    <row r="199" spans="1:19" x14ac:dyDescent="0.2">
      <c r="A199" t="s">
        <v>36</v>
      </c>
      <c r="E199" s="20" t="s">
        <v>31</v>
      </c>
    </row>
    <row r="200" spans="1:19" ht="178.5" x14ac:dyDescent="0.2">
      <c r="A200" s="10" t="s">
        <v>29</v>
      </c>
      <c r="E200" s="18" t="s">
        <v>155</v>
      </c>
      <c r="P200">
        <f>(I200*21)/100</f>
        <v>0</v>
      </c>
      <c r="Q200" t="s">
        <v>10</v>
      </c>
    </row>
    <row r="201" spans="1:19" x14ac:dyDescent="0.2">
      <c r="A201" s="17" t="s">
        <v>34</v>
      </c>
      <c r="B201" s="12">
        <v>64</v>
      </c>
      <c r="C201" s="12" t="s">
        <v>153</v>
      </c>
      <c r="D201" s="10" t="s">
        <v>10</v>
      </c>
      <c r="E201" s="13" t="s">
        <v>156</v>
      </c>
      <c r="F201" s="14" t="s">
        <v>45</v>
      </c>
      <c r="G201" s="15">
        <v>5</v>
      </c>
      <c r="H201" s="66">
        <v>0</v>
      </c>
      <c r="I201" s="16">
        <f>ROUND(ROUND(H201,2)*ROUND(G201,3),2)</f>
        <v>0</v>
      </c>
      <c r="J201" s="16">
        <f>I201*0.21</f>
        <v>0</v>
      </c>
      <c r="K201" s="26">
        <f t="shared" ref="K201" si="42">I201*1.21</f>
        <v>0</v>
      </c>
    </row>
    <row r="202" spans="1:19" x14ac:dyDescent="0.2">
      <c r="A202" s="19" t="s">
        <v>35</v>
      </c>
      <c r="E202" s="18" t="s">
        <v>31</v>
      </c>
    </row>
    <row r="203" spans="1:19" x14ac:dyDescent="0.2">
      <c r="A203" t="s">
        <v>36</v>
      </c>
      <c r="E203" s="20" t="s">
        <v>31</v>
      </c>
    </row>
    <row r="204" spans="1:19" ht="12.75" customHeight="1" x14ac:dyDescent="0.2">
      <c r="A204" s="2" t="s">
        <v>28</v>
      </c>
      <c r="E204" s="18" t="s">
        <v>157</v>
      </c>
      <c r="P204">
        <f>0+S204</f>
        <v>0</v>
      </c>
      <c r="R204">
        <f>0+I205+I209+I213</f>
        <v>0</v>
      </c>
      <c r="S204">
        <f>0+P205+P209+P213</f>
        <v>0</v>
      </c>
    </row>
    <row r="205" spans="1:19" x14ac:dyDescent="0.2">
      <c r="A205" s="10" t="s">
        <v>29</v>
      </c>
      <c r="B205" s="12">
        <v>65</v>
      </c>
      <c r="C205" s="12" t="s">
        <v>153</v>
      </c>
      <c r="D205" s="10" t="s">
        <v>9</v>
      </c>
      <c r="E205" s="13" t="s">
        <v>158</v>
      </c>
      <c r="F205" s="14" t="s">
        <v>45</v>
      </c>
      <c r="G205" s="15">
        <v>5</v>
      </c>
      <c r="H205" s="66">
        <v>0</v>
      </c>
      <c r="I205" s="16">
        <f>ROUND(ROUND(H205,2)*ROUND(G205,3),2)</f>
        <v>0</v>
      </c>
      <c r="J205" s="16">
        <f>I205*0.21</f>
        <v>0</v>
      </c>
      <c r="K205" s="26">
        <f t="shared" ref="K205" si="43">I205*1.21</f>
        <v>0</v>
      </c>
      <c r="P205">
        <f>(I205*21)/100</f>
        <v>0</v>
      </c>
      <c r="Q205" t="s">
        <v>10</v>
      </c>
    </row>
    <row r="206" spans="1:19" x14ac:dyDescent="0.2">
      <c r="A206" s="17" t="s">
        <v>34</v>
      </c>
      <c r="E206" s="18" t="s">
        <v>31</v>
      </c>
    </row>
    <row r="207" spans="1:19" x14ac:dyDescent="0.2">
      <c r="A207" s="19" t="s">
        <v>35</v>
      </c>
      <c r="E207" s="20" t="s">
        <v>31</v>
      </c>
    </row>
    <row r="208" spans="1:19" x14ac:dyDescent="0.2">
      <c r="A208" t="s">
        <v>36</v>
      </c>
      <c r="E208" s="18" t="s">
        <v>157</v>
      </c>
    </row>
    <row r="209" spans="1:19" x14ac:dyDescent="0.2">
      <c r="A209" s="10" t="s">
        <v>29</v>
      </c>
      <c r="B209" s="2"/>
      <c r="C209" s="21" t="s">
        <v>54</v>
      </c>
      <c r="D209" s="2"/>
      <c r="E209" s="43" t="s">
        <v>425</v>
      </c>
      <c r="F209" s="2"/>
      <c r="G209" s="2"/>
      <c r="H209" s="2"/>
      <c r="I209" s="34">
        <f>I210+I214+I218+I222+I226+I230+I234+I238+I242+I246+I250+I254+I258+I262+I266+I270+I274+I279+I283+I287+I291+I295+I299+I303+I307+I311+I315+I319+I323+I327+I331+I335+I343+I347+I351+I355+I359+I363+I367+I371+I375+I379</f>
        <v>0</v>
      </c>
      <c r="J209" s="38">
        <f>I209*0.21</f>
        <v>0</v>
      </c>
      <c r="K209" s="41">
        <f t="shared" ref="K209:K210" si="44">I209*1.21</f>
        <v>0</v>
      </c>
      <c r="P209">
        <f>(I209*21)/100</f>
        <v>0</v>
      </c>
      <c r="Q209" t="s">
        <v>10</v>
      </c>
    </row>
    <row r="210" spans="1:19" ht="25.5" x14ac:dyDescent="0.2">
      <c r="A210" s="17" t="s">
        <v>34</v>
      </c>
      <c r="B210" s="12">
        <v>66</v>
      </c>
      <c r="C210" s="12" t="s">
        <v>159</v>
      </c>
      <c r="D210" s="10" t="s">
        <v>15</v>
      </c>
      <c r="E210" s="13" t="s">
        <v>160</v>
      </c>
      <c r="F210" s="14" t="s">
        <v>39</v>
      </c>
      <c r="G210" s="15">
        <v>30</v>
      </c>
      <c r="H210" s="66">
        <v>0</v>
      </c>
      <c r="I210" s="16">
        <f>ROUND(ROUND(H210,2)*ROUND(G210,3),2)</f>
        <v>0</v>
      </c>
      <c r="J210" s="16">
        <f>I210*0.21</f>
        <v>0</v>
      </c>
      <c r="K210" s="26">
        <f t="shared" si="44"/>
        <v>0</v>
      </c>
    </row>
    <row r="211" spans="1:19" x14ac:dyDescent="0.2">
      <c r="A211" s="19" t="s">
        <v>35</v>
      </c>
      <c r="E211" s="18" t="s">
        <v>31</v>
      </c>
    </row>
    <row r="212" spans="1:19" x14ac:dyDescent="0.2">
      <c r="A212" t="s">
        <v>36</v>
      </c>
      <c r="E212" s="20" t="s">
        <v>31</v>
      </c>
    </row>
    <row r="213" spans="1:19" ht="216.75" x14ac:dyDescent="0.2">
      <c r="A213" s="10" t="s">
        <v>29</v>
      </c>
      <c r="E213" s="18" t="s">
        <v>161</v>
      </c>
      <c r="P213">
        <f>(I213*21)/100</f>
        <v>0</v>
      </c>
      <c r="Q213" t="s">
        <v>10</v>
      </c>
    </row>
    <row r="214" spans="1:19" ht="25.5" x14ac:dyDescent="0.2">
      <c r="A214" s="17" t="s">
        <v>34</v>
      </c>
      <c r="B214" s="12">
        <v>67</v>
      </c>
      <c r="C214" s="12" t="s">
        <v>162</v>
      </c>
      <c r="D214" s="10" t="s">
        <v>15</v>
      </c>
      <c r="E214" s="13" t="s">
        <v>163</v>
      </c>
      <c r="F214" s="14" t="s">
        <v>39</v>
      </c>
      <c r="G214" s="15">
        <v>30</v>
      </c>
      <c r="H214" s="66">
        <v>0</v>
      </c>
      <c r="I214" s="16">
        <f>ROUND(ROUND(H214,2)*ROUND(G214,3),2)</f>
        <v>0</v>
      </c>
      <c r="J214" s="16">
        <f>I214*0.21</f>
        <v>0</v>
      </c>
      <c r="K214" s="26">
        <f t="shared" ref="K214" si="45">I214*1.21</f>
        <v>0</v>
      </c>
    </row>
    <row r="215" spans="1:19" x14ac:dyDescent="0.2">
      <c r="A215" s="19" t="s">
        <v>35</v>
      </c>
      <c r="E215" s="18" t="s">
        <v>31</v>
      </c>
    </row>
    <row r="216" spans="1:19" x14ac:dyDescent="0.2">
      <c r="A216" t="s">
        <v>36</v>
      </c>
      <c r="E216" s="20" t="s">
        <v>31</v>
      </c>
    </row>
    <row r="217" spans="1:19" ht="12.75" customHeight="1" x14ac:dyDescent="0.2">
      <c r="A217" s="2" t="s">
        <v>28</v>
      </c>
      <c r="E217" s="18" t="s">
        <v>161</v>
      </c>
      <c r="P217" t="e">
        <f>0+S217</f>
        <v>#REF!</v>
      </c>
      <c r="R217" t="e">
        <f>0+I218+I222+I226+#REF!+I230+I234+I238+I242</f>
        <v>#REF!</v>
      </c>
      <c r="S217" t="e">
        <f>0+P218+P222+P226+P230+P234+P238+P242+P246</f>
        <v>#REF!</v>
      </c>
    </row>
    <row r="218" spans="1:19" x14ac:dyDescent="0.2">
      <c r="A218" s="10" t="s">
        <v>29</v>
      </c>
      <c r="B218" s="12">
        <v>68</v>
      </c>
      <c r="C218" s="12" t="s">
        <v>164</v>
      </c>
      <c r="D218" s="10" t="s">
        <v>15</v>
      </c>
      <c r="E218" s="13" t="s">
        <v>165</v>
      </c>
      <c r="F218" s="14" t="s">
        <v>45</v>
      </c>
      <c r="G218" s="15">
        <v>5</v>
      </c>
      <c r="H218" s="66">
        <v>0</v>
      </c>
      <c r="I218" s="16">
        <f>ROUND(ROUND(H218,2)*ROUND(G218,3),2)</f>
        <v>0</v>
      </c>
      <c r="J218" s="16">
        <f>I218*0.21</f>
        <v>0</v>
      </c>
      <c r="K218" s="26">
        <f t="shared" ref="K218" si="46">I218*1.21</f>
        <v>0</v>
      </c>
      <c r="P218">
        <f>(I218*21)/100</f>
        <v>0</v>
      </c>
      <c r="Q218" t="s">
        <v>10</v>
      </c>
    </row>
    <row r="219" spans="1:19" x14ac:dyDescent="0.2">
      <c r="A219" s="17" t="s">
        <v>34</v>
      </c>
      <c r="E219" s="18" t="s">
        <v>31</v>
      </c>
    </row>
    <row r="220" spans="1:19" x14ac:dyDescent="0.2">
      <c r="A220" s="19" t="s">
        <v>35</v>
      </c>
      <c r="E220" s="20" t="s">
        <v>31</v>
      </c>
    </row>
    <row r="221" spans="1:19" ht="38.25" x14ac:dyDescent="0.2">
      <c r="A221" t="s">
        <v>36</v>
      </c>
      <c r="E221" s="18" t="s">
        <v>166</v>
      </c>
    </row>
    <row r="222" spans="1:19" ht="38.25" x14ac:dyDescent="0.2">
      <c r="A222" s="10" t="s">
        <v>29</v>
      </c>
      <c r="B222" s="12">
        <v>69</v>
      </c>
      <c r="C222" s="12" t="s">
        <v>167</v>
      </c>
      <c r="D222" s="10" t="s">
        <v>15</v>
      </c>
      <c r="E222" s="13" t="s">
        <v>168</v>
      </c>
      <c r="F222" s="14" t="s">
        <v>45</v>
      </c>
      <c r="G222" s="15">
        <v>5</v>
      </c>
      <c r="H222" s="66">
        <v>0</v>
      </c>
      <c r="I222" s="16">
        <f>ROUND(ROUND(H222,2)*ROUND(G222,3),2)</f>
        <v>0</v>
      </c>
      <c r="J222" s="16">
        <f>I222*0.21</f>
        <v>0</v>
      </c>
      <c r="K222" s="26">
        <f t="shared" ref="K222" si="47">I222*1.21</f>
        <v>0</v>
      </c>
      <c r="P222">
        <f>(I222*21)/100</f>
        <v>0</v>
      </c>
      <c r="Q222" t="s">
        <v>10</v>
      </c>
    </row>
    <row r="223" spans="1:19" x14ac:dyDescent="0.2">
      <c r="A223" s="17" t="s">
        <v>34</v>
      </c>
      <c r="E223" s="18" t="s">
        <v>31</v>
      </c>
    </row>
    <row r="224" spans="1:19" x14ac:dyDescent="0.2">
      <c r="A224" s="19" t="s">
        <v>35</v>
      </c>
      <c r="E224" s="20" t="s">
        <v>31</v>
      </c>
    </row>
    <row r="225" spans="1:17" ht="242.25" x14ac:dyDescent="0.2">
      <c r="A225" t="s">
        <v>36</v>
      </c>
      <c r="E225" s="18" t="s">
        <v>169</v>
      </c>
    </row>
    <row r="226" spans="1:17" ht="25.5" x14ac:dyDescent="0.2">
      <c r="A226" s="10" t="s">
        <v>29</v>
      </c>
      <c r="B226" s="12">
        <v>70</v>
      </c>
      <c r="C226" s="12" t="s">
        <v>170</v>
      </c>
      <c r="D226" s="10" t="s">
        <v>149</v>
      </c>
      <c r="E226" s="13" t="s">
        <v>171</v>
      </c>
      <c r="F226" s="14" t="s">
        <v>45</v>
      </c>
      <c r="G226" s="15">
        <v>50</v>
      </c>
      <c r="H226" s="66">
        <v>0</v>
      </c>
      <c r="I226" s="16">
        <f>ROUND(ROUND(H226,2)*ROUND(G226,3),2)</f>
        <v>0</v>
      </c>
      <c r="J226" s="16">
        <f>I226*0.21</f>
        <v>0</v>
      </c>
      <c r="K226" s="26">
        <f>I226*1.21</f>
        <v>0</v>
      </c>
      <c r="P226">
        <f>(I226*21)/100</f>
        <v>0</v>
      </c>
      <c r="Q226" t="s">
        <v>10</v>
      </c>
    </row>
    <row r="227" spans="1:17" x14ac:dyDescent="0.2">
      <c r="A227" s="17" t="s">
        <v>34</v>
      </c>
      <c r="E227" s="18" t="s">
        <v>31</v>
      </c>
    </row>
    <row r="228" spans="1:17" x14ac:dyDescent="0.2">
      <c r="A228" s="19" t="s">
        <v>35</v>
      </c>
      <c r="E228" s="20" t="s">
        <v>31</v>
      </c>
    </row>
    <row r="229" spans="1:17" ht="102" x14ac:dyDescent="0.2">
      <c r="A229" t="s">
        <v>36</v>
      </c>
      <c r="E229" s="18" t="s">
        <v>172</v>
      </c>
    </row>
    <row r="230" spans="1:17" x14ac:dyDescent="0.2">
      <c r="A230" s="10" t="s">
        <v>29</v>
      </c>
      <c r="B230" s="12">
        <v>72</v>
      </c>
      <c r="C230" s="12" t="s">
        <v>170</v>
      </c>
      <c r="D230" s="10" t="s">
        <v>173</v>
      </c>
      <c r="E230" s="13" t="s">
        <v>174</v>
      </c>
      <c r="F230" s="14" t="s">
        <v>45</v>
      </c>
      <c r="G230" s="15">
        <v>50</v>
      </c>
      <c r="H230" s="66">
        <v>0</v>
      </c>
      <c r="I230" s="16">
        <f>ROUND(ROUND(H230,2)*ROUND(G230,3),2)</f>
        <v>0</v>
      </c>
      <c r="J230" s="16">
        <f>I230*0.21</f>
        <v>0</v>
      </c>
      <c r="K230" s="26">
        <f t="shared" ref="K230" si="48">I230*1.21</f>
        <v>0</v>
      </c>
      <c r="P230" t="e">
        <f>(#REF!*21)/100</f>
        <v>#REF!</v>
      </c>
      <c r="Q230" t="s">
        <v>10</v>
      </c>
    </row>
    <row r="231" spans="1:17" x14ac:dyDescent="0.2">
      <c r="A231" s="17" t="s">
        <v>34</v>
      </c>
      <c r="E231" s="18" t="s">
        <v>31</v>
      </c>
    </row>
    <row r="232" spans="1:17" x14ac:dyDescent="0.2">
      <c r="A232" s="19" t="s">
        <v>35</v>
      </c>
      <c r="E232" s="20" t="s">
        <v>31</v>
      </c>
    </row>
    <row r="233" spans="1:17" ht="25.5" x14ac:dyDescent="0.2">
      <c r="A233" t="s">
        <v>36</v>
      </c>
      <c r="E233" s="18" t="s">
        <v>175</v>
      </c>
    </row>
    <row r="234" spans="1:17" x14ac:dyDescent="0.2">
      <c r="A234" s="10" t="s">
        <v>29</v>
      </c>
      <c r="B234" s="12">
        <v>73</v>
      </c>
      <c r="C234" s="12" t="s">
        <v>170</v>
      </c>
      <c r="D234" s="10" t="s">
        <v>176</v>
      </c>
      <c r="E234" s="13" t="s">
        <v>177</v>
      </c>
      <c r="F234" s="14" t="s">
        <v>45</v>
      </c>
      <c r="G234" s="15">
        <v>25</v>
      </c>
      <c r="H234" s="66">
        <v>0</v>
      </c>
      <c r="I234" s="16">
        <f>ROUND(ROUND(H234,2)*ROUND(G234,3),2)</f>
        <v>0</v>
      </c>
      <c r="J234" s="16">
        <f>I234*0.21</f>
        <v>0</v>
      </c>
      <c r="K234" s="26">
        <f t="shared" ref="K234" si="49">I234*1.21</f>
        <v>0</v>
      </c>
      <c r="P234">
        <f>(I230*21)/100</f>
        <v>0</v>
      </c>
      <c r="Q234" t="s">
        <v>10</v>
      </c>
    </row>
    <row r="235" spans="1:17" x14ac:dyDescent="0.2">
      <c r="A235" s="17" t="s">
        <v>34</v>
      </c>
      <c r="E235" s="18" t="s">
        <v>31</v>
      </c>
    </row>
    <row r="236" spans="1:17" x14ac:dyDescent="0.2">
      <c r="A236" s="19" t="s">
        <v>35</v>
      </c>
      <c r="E236" s="20" t="s">
        <v>31</v>
      </c>
    </row>
    <row r="237" spans="1:17" ht="25.5" x14ac:dyDescent="0.2">
      <c r="A237" t="s">
        <v>36</v>
      </c>
      <c r="E237" s="18" t="s">
        <v>175</v>
      </c>
    </row>
    <row r="238" spans="1:17" x14ac:dyDescent="0.2">
      <c r="A238" s="10" t="s">
        <v>29</v>
      </c>
      <c r="B238" s="12">
        <v>74</v>
      </c>
      <c r="C238" s="12" t="s">
        <v>170</v>
      </c>
      <c r="D238" s="10" t="s">
        <v>178</v>
      </c>
      <c r="E238" s="13" t="s">
        <v>179</v>
      </c>
      <c r="F238" s="14" t="s">
        <v>45</v>
      </c>
      <c r="G238" s="15">
        <v>25</v>
      </c>
      <c r="H238" s="66">
        <v>0</v>
      </c>
      <c r="I238" s="16">
        <f>ROUND(ROUND(H238,2)*ROUND(G238,3),2)</f>
        <v>0</v>
      </c>
      <c r="J238" s="16">
        <f>I238*0.21</f>
        <v>0</v>
      </c>
      <c r="K238" s="26">
        <f t="shared" ref="K238" si="50">I238*1.21</f>
        <v>0</v>
      </c>
      <c r="P238">
        <f>(I234*21)/100</f>
        <v>0</v>
      </c>
      <c r="Q238" t="s">
        <v>10</v>
      </c>
    </row>
    <row r="239" spans="1:17" x14ac:dyDescent="0.2">
      <c r="A239" s="17" t="s">
        <v>34</v>
      </c>
      <c r="E239" s="18" t="s">
        <v>31</v>
      </c>
    </row>
    <row r="240" spans="1:17" x14ac:dyDescent="0.2">
      <c r="A240" s="19" t="s">
        <v>35</v>
      </c>
      <c r="E240" s="20" t="s">
        <v>31</v>
      </c>
    </row>
    <row r="241" spans="1:19" ht="25.5" x14ac:dyDescent="0.2">
      <c r="A241" t="s">
        <v>36</v>
      </c>
      <c r="E241" s="18" t="s">
        <v>175</v>
      </c>
    </row>
    <row r="242" spans="1:19" ht="25.5" x14ac:dyDescent="0.2">
      <c r="A242" s="10" t="s">
        <v>29</v>
      </c>
      <c r="B242" s="12">
        <v>75</v>
      </c>
      <c r="C242" s="12" t="s">
        <v>170</v>
      </c>
      <c r="D242" s="10" t="s">
        <v>180</v>
      </c>
      <c r="E242" s="13" t="s">
        <v>181</v>
      </c>
      <c r="F242" s="14" t="s">
        <v>45</v>
      </c>
      <c r="G242" s="15">
        <v>40</v>
      </c>
      <c r="H242" s="66">
        <v>0</v>
      </c>
      <c r="I242" s="16">
        <f>ROUND(ROUND(H242,2)*ROUND(G242,3),2)</f>
        <v>0</v>
      </c>
      <c r="J242" s="16">
        <f>I242*0.21</f>
        <v>0</v>
      </c>
      <c r="K242" s="26">
        <f t="shared" ref="K242" si="51">I242*1.21</f>
        <v>0</v>
      </c>
      <c r="P242">
        <f>(I238*21)/100</f>
        <v>0</v>
      </c>
      <c r="Q242" t="s">
        <v>10</v>
      </c>
    </row>
    <row r="243" spans="1:19" x14ac:dyDescent="0.2">
      <c r="A243" s="17" t="s">
        <v>34</v>
      </c>
      <c r="E243" s="18" t="s">
        <v>31</v>
      </c>
    </row>
    <row r="244" spans="1:19" x14ac:dyDescent="0.2">
      <c r="A244" s="19" t="s">
        <v>35</v>
      </c>
      <c r="E244" s="20" t="s">
        <v>31</v>
      </c>
    </row>
    <row r="245" spans="1:19" ht="25.5" x14ac:dyDescent="0.2">
      <c r="A245" t="s">
        <v>36</v>
      </c>
      <c r="E245" s="18" t="s">
        <v>182</v>
      </c>
    </row>
    <row r="246" spans="1:19" ht="25.5" x14ac:dyDescent="0.2">
      <c r="A246" s="10" t="s">
        <v>29</v>
      </c>
      <c r="B246" s="12">
        <v>76</v>
      </c>
      <c r="C246" s="12" t="s">
        <v>170</v>
      </c>
      <c r="D246" s="10" t="s">
        <v>183</v>
      </c>
      <c r="E246" s="13" t="s">
        <v>184</v>
      </c>
      <c r="F246" s="14" t="s">
        <v>45</v>
      </c>
      <c r="G246" s="15">
        <v>40</v>
      </c>
      <c r="H246" s="66">
        <v>0</v>
      </c>
      <c r="I246" s="16">
        <f>ROUND(ROUND(H246,2)*ROUND(G246,3),2)</f>
        <v>0</v>
      </c>
      <c r="J246" s="16">
        <f>I246*0.21</f>
        <v>0</v>
      </c>
      <c r="K246" s="26">
        <f t="shared" ref="K246" si="52">I246*1.21</f>
        <v>0</v>
      </c>
      <c r="P246">
        <f>(I242*21)/100</f>
        <v>0</v>
      </c>
      <c r="Q246" t="s">
        <v>10</v>
      </c>
    </row>
    <row r="247" spans="1:19" x14ac:dyDescent="0.2">
      <c r="A247" s="17" t="s">
        <v>34</v>
      </c>
      <c r="E247" s="18" t="s">
        <v>31</v>
      </c>
    </row>
    <row r="248" spans="1:19" x14ac:dyDescent="0.2">
      <c r="A248" s="19" t="s">
        <v>35</v>
      </c>
      <c r="E248" s="20" t="s">
        <v>31</v>
      </c>
    </row>
    <row r="249" spans="1:19" ht="25.5" x14ac:dyDescent="0.2">
      <c r="A249" t="s">
        <v>36</v>
      </c>
      <c r="E249" s="18" t="s">
        <v>185</v>
      </c>
    </row>
    <row r="250" spans="1:19" ht="12.75" customHeight="1" x14ac:dyDescent="0.2">
      <c r="A250" s="2" t="s">
        <v>28</v>
      </c>
      <c r="B250" s="12">
        <v>77</v>
      </c>
      <c r="C250" s="12" t="s">
        <v>170</v>
      </c>
      <c r="D250" s="10" t="s">
        <v>186</v>
      </c>
      <c r="E250" s="13" t="s">
        <v>187</v>
      </c>
      <c r="F250" s="14" t="s">
        <v>45</v>
      </c>
      <c r="G250" s="15">
        <v>20</v>
      </c>
      <c r="H250" s="66">
        <v>0</v>
      </c>
      <c r="I250" s="16">
        <f>ROUND(ROUND(H250,2)*ROUND(G250,3),2)</f>
        <v>0</v>
      </c>
      <c r="J250" s="16">
        <f>I250*0.21</f>
        <v>0</v>
      </c>
      <c r="K250" s="26">
        <f t="shared" ref="K250" si="53">I250*1.21</f>
        <v>0</v>
      </c>
      <c r="P250">
        <f>0+S250</f>
        <v>0</v>
      </c>
      <c r="R250">
        <f>0+I247+I251+I255+I259+I263+I267+I271+I275</f>
        <v>0</v>
      </c>
      <c r="S250">
        <f>0+P251+P255+P259+P263+P267+P271+P275+P279</f>
        <v>0</v>
      </c>
    </row>
    <row r="251" spans="1:19" x14ac:dyDescent="0.2">
      <c r="A251" s="10" t="s">
        <v>29</v>
      </c>
      <c r="E251" s="18" t="s">
        <v>31</v>
      </c>
      <c r="P251">
        <f>(I247*21)/100</f>
        <v>0</v>
      </c>
      <c r="Q251" t="s">
        <v>10</v>
      </c>
    </row>
    <row r="252" spans="1:19" x14ac:dyDescent="0.2">
      <c r="A252" s="17" t="s">
        <v>34</v>
      </c>
      <c r="E252" s="20" t="s">
        <v>31</v>
      </c>
    </row>
    <row r="253" spans="1:19" ht="25.5" x14ac:dyDescent="0.2">
      <c r="A253" s="19" t="s">
        <v>35</v>
      </c>
      <c r="E253" s="18" t="s">
        <v>175</v>
      </c>
    </row>
    <row r="254" spans="1:19" ht="25.5" x14ac:dyDescent="0.2">
      <c r="A254" t="s">
        <v>36</v>
      </c>
      <c r="B254" s="12">
        <v>78</v>
      </c>
      <c r="C254" s="12" t="s">
        <v>170</v>
      </c>
      <c r="D254" s="10" t="s">
        <v>188</v>
      </c>
      <c r="E254" s="13" t="s">
        <v>189</v>
      </c>
      <c r="F254" s="14" t="s">
        <v>45</v>
      </c>
      <c r="G254" s="15">
        <v>20</v>
      </c>
      <c r="H254" s="66">
        <v>0</v>
      </c>
      <c r="I254" s="16">
        <f>ROUND(ROUND(H254,2)*ROUND(G254,3),2)</f>
        <v>0</v>
      </c>
      <c r="J254" s="16">
        <f>I254*0.21</f>
        <v>0</v>
      </c>
      <c r="K254" s="26">
        <f t="shared" ref="K254" si="54">I254*1.21</f>
        <v>0</v>
      </c>
    </row>
    <row r="255" spans="1:19" x14ac:dyDescent="0.2">
      <c r="A255" s="10" t="s">
        <v>29</v>
      </c>
      <c r="E255" s="18" t="s">
        <v>31</v>
      </c>
      <c r="P255">
        <f>(I251*21)/100</f>
        <v>0</v>
      </c>
      <c r="Q255" t="s">
        <v>10</v>
      </c>
    </row>
    <row r="256" spans="1:19" x14ac:dyDescent="0.2">
      <c r="A256" s="17" t="s">
        <v>34</v>
      </c>
      <c r="E256" s="20" t="s">
        <v>31</v>
      </c>
    </row>
    <row r="257" spans="1:17" ht="25.5" x14ac:dyDescent="0.2">
      <c r="A257" s="19" t="s">
        <v>35</v>
      </c>
      <c r="E257" s="18" t="s">
        <v>175</v>
      </c>
    </row>
    <row r="258" spans="1:17" ht="25.5" x14ac:dyDescent="0.2">
      <c r="A258" t="s">
        <v>36</v>
      </c>
      <c r="B258" s="12">
        <v>79</v>
      </c>
      <c r="C258" s="12" t="s">
        <v>170</v>
      </c>
      <c r="D258" s="10" t="s">
        <v>190</v>
      </c>
      <c r="E258" s="13" t="s">
        <v>191</v>
      </c>
      <c r="F258" s="14" t="s">
        <v>45</v>
      </c>
      <c r="G258" s="15">
        <v>10</v>
      </c>
      <c r="H258" s="66">
        <v>0</v>
      </c>
      <c r="I258" s="16">
        <f>ROUND(ROUND(H258,2)*ROUND(G258,3),2)</f>
        <v>0</v>
      </c>
      <c r="J258" s="16">
        <f>I258*0.21</f>
        <v>0</v>
      </c>
      <c r="K258" s="26">
        <f t="shared" ref="K258" si="55">I258*1.21</f>
        <v>0</v>
      </c>
    </row>
    <row r="259" spans="1:17" x14ac:dyDescent="0.2">
      <c r="A259" s="10" t="s">
        <v>29</v>
      </c>
      <c r="E259" s="18" t="s">
        <v>31</v>
      </c>
      <c r="P259">
        <f>(I255*21)/100</f>
        <v>0</v>
      </c>
      <c r="Q259" t="s">
        <v>10</v>
      </c>
    </row>
    <row r="260" spans="1:17" x14ac:dyDescent="0.2">
      <c r="A260" s="17" t="s">
        <v>34</v>
      </c>
      <c r="E260" s="20" t="s">
        <v>31</v>
      </c>
    </row>
    <row r="261" spans="1:17" ht="25.5" x14ac:dyDescent="0.2">
      <c r="A261" s="19" t="s">
        <v>35</v>
      </c>
      <c r="E261" s="18" t="s">
        <v>175</v>
      </c>
    </row>
    <row r="262" spans="1:17" ht="25.5" x14ac:dyDescent="0.2">
      <c r="A262" t="s">
        <v>36</v>
      </c>
      <c r="B262" s="12">
        <v>80</v>
      </c>
      <c r="C262" s="12" t="s">
        <v>170</v>
      </c>
      <c r="D262" s="10" t="s">
        <v>27</v>
      </c>
      <c r="E262" s="13" t="s">
        <v>192</v>
      </c>
      <c r="F262" s="14" t="s">
        <v>45</v>
      </c>
      <c r="G262" s="15">
        <v>50</v>
      </c>
      <c r="H262" s="66">
        <v>0</v>
      </c>
      <c r="I262" s="16">
        <f>ROUND(ROUND(H262,2)*ROUND(G262,3),2)</f>
        <v>0</v>
      </c>
      <c r="J262" s="16">
        <f>I262*0.21</f>
        <v>0</v>
      </c>
      <c r="K262" s="26">
        <f t="shared" ref="K262" si="56">I262*1.21</f>
        <v>0</v>
      </c>
    </row>
    <row r="263" spans="1:17" x14ac:dyDescent="0.2">
      <c r="A263" s="10" t="s">
        <v>29</v>
      </c>
      <c r="E263" s="18" t="s">
        <v>31</v>
      </c>
      <c r="P263">
        <f>(I259*21)/100</f>
        <v>0</v>
      </c>
      <c r="Q263" t="s">
        <v>10</v>
      </c>
    </row>
    <row r="264" spans="1:17" x14ac:dyDescent="0.2">
      <c r="A264" s="17" t="s">
        <v>34</v>
      </c>
      <c r="E264" s="20" t="s">
        <v>31</v>
      </c>
    </row>
    <row r="265" spans="1:17" ht="76.5" x14ac:dyDescent="0.2">
      <c r="A265" s="19" t="s">
        <v>35</v>
      </c>
      <c r="E265" s="18" t="s">
        <v>193</v>
      </c>
    </row>
    <row r="266" spans="1:17" ht="25.5" x14ac:dyDescent="0.2">
      <c r="A266" t="s">
        <v>36</v>
      </c>
      <c r="B266" s="12">
        <v>81</v>
      </c>
      <c r="C266" s="12" t="s">
        <v>170</v>
      </c>
      <c r="D266" s="10" t="s">
        <v>57</v>
      </c>
      <c r="E266" s="13" t="s">
        <v>194</v>
      </c>
      <c r="F266" s="14" t="s">
        <v>45</v>
      </c>
      <c r="G266" s="15">
        <v>10</v>
      </c>
      <c r="H266" s="66">
        <v>0</v>
      </c>
      <c r="I266" s="16">
        <f>ROUND(ROUND(H266,2)*ROUND(G266,3),2)</f>
        <v>0</v>
      </c>
      <c r="J266" s="16">
        <f>I266*0.21</f>
        <v>0</v>
      </c>
      <c r="K266" s="26">
        <f t="shared" ref="K266" si="57">I266*1.21</f>
        <v>0</v>
      </c>
    </row>
    <row r="267" spans="1:17" x14ac:dyDescent="0.2">
      <c r="A267" s="10" t="s">
        <v>29</v>
      </c>
      <c r="E267" s="18" t="s">
        <v>31</v>
      </c>
      <c r="P267">
        <f>(I263*21)/100</f>
        <v>0</v>
      </c>
      <c r="Q267" t="s">
        <v>10</v>
      </c>
    </row>
    <row r="268" spans="1:17" x14ac:dyDescent="0.2">
      <c r="A268" s="17" t="s">
        <v>34</v>
      </c>
      <c r="E268" s="20" t="s">
        <v>31</v>
      </c>
    </row>
    <row r="269" spans="1:17" ht="25.5" x14ac:dyDescent="0.2">
      <c r="A269" s="19" t="s">
        <v>35</v>
      </c>
      <c r="E269" s="18" t="s">
        <v>175</v>
      </c>
    </row>
    <row r="270" spans="1:17" ht="25.5" x14ac:dyDescent="0.2">
      <c r="A270" t="s">
        <v>36</v>
      </c>
      <c r="B270" s="12">
        <v>82</v>
      </c>
      <c r="C270" s="12" t="s">
        <v>170</v>
      </c>
      <c r="D270" s="10" t="s">
        <v>58</v>
      </c>
      <c r="E270" s="13" t="s">
        <v>195</v>
      </c>
      <c r="F270" s="14" t="s">
        <v>45</v>
      </c>
      <c r="G270" s="15">
        <v>30</v>
      </c>
      <c r="H270" s="66">
        <v>0</v>
      </c>
      <c r="I270" s="16">
        <f>ROUND(ROUND(H270,2)*ROUND(G270,3),2)</f>
        <v>0</v>
      </c>
      <c r="J270" s="16">
        <f>I270*0.21</f>
        <v>0</v>
      </c>
      <c r="K270" s="26">
        <f t="shared" ref="K270" si="58">I270*1.21</f>
        <v>0</v>
      </c>
    </row>
    <row r="271" spans="1:17" x14ac:dyDescent="0.2">
      <c r="A271" s="10" t="s">
        <v>29</v>
      </c>
      <c r="E271" s="18" t="s">
        <v>31</v>
      </c>
      <c r="P271">
        <f>(I267*21)/100</f>
        <v>0</v>
      </c>
      <c r="Q271" t="s">
        <v>10</v>
      </c>
    </row>
    <row r="272" spans="1:17" x14ac:dyDescent="0.2">
      <c r="A272" s="17" t="s">
        <v>34</v>
      </c>
      <c r="E272" s="20" t="s">
        <v>31</v>
      </c>
    </row>
    <row r="273" spans="1:17" ht="25.5" x14ac:dyDescent="0.2">
      <c r="A273" s="19" t="s">
        <v>35</v>
      </c>
      <c r="E273" s="18" t="s">
        <v>175</v>
      </c>
    </row>
    <row r="274" spans="1:17" x14ac:dyDescent="0.2">
      <c r="A274" t="s">
        <v>36</v>
      </c>
      <c r="B274" s="12">
        <v>83</v>
      </c>
      <c r="C274" s="12" t="s">
        <v>196</v>
      </c>
      <c r="D274" s="10" t="s">
        <v>31</v>
      </c>
      <c r="E274" s="13" t="s">
        <v>197</v>
      </c>
      <c r="F274" s="14" t="s">
        <v>45</v>
      </c>
      <c r="G274" s="15">
        <v>5</v>
      </c>
      <c r="H274" s="66">
        <v>0</v>
      </c>
      <c r="I274" s="16">
        <f>ROUND(ROUND(H274,2)*ROUND(G274,3),2)</f>
        <v>0</v>
      </c>
      <c r="J274" s="16">
        <f>I274*0.21</f>
        <v>0</v>
      </c>
      <c r="K274" s="26">
        <f t="shared" ref="K274" si="59">I274*1.21</f>
        <v>0</v>
      </c>
    </row>
    <row r="275" spans="1:17" x14ac:dyDescent="0.2">
      <c r="A275" s="10" t="s">
        <v>29</v>
      </c>
      <c r="E275" s="18" t="s">
        <v>31</v>
      </c>
      <c r="P275">
        <f>(I271*21)/100</f>
        <v>0</v>
      </c>
      <c r="Q275" t="s">
        <v>10</v>
      </c>
    </row>
    <row r="276" spans="1:17" x14ac:dyDescent="0.2">
      <c r="A276" s="17" t="s">
        <v>34</v>
      </c>
      <c r="E276" s="20" t="s">
        <v>31</v>
      </c>
    </row>
    <row r="277" spans="1:17" ht="38.25" x14ac:dyDescent="0.2">
      <c r="A277" s="19" t="s">
        <v>35</v>
      </c>
      <c r="E277" s="18" t="s">
        <v>198</v>
      </c>
    </row>
    <row r="278" spans="1:17" x14ac:dyDescent="0.2">
      <c r="A278" t="s">
        <v>36</v>
      </c>
      <c r="E278" s="18"/>
    </row>
    <row r="279" spans="1:17" x14ac:dyDescent="0.2">
      <c r="A279" s="10" t="s">
        <v>29</v>
      </c>
      <c r="B279" s="12" t="s">
        <v>199</v>
      </c>
      <c r="C279" s="12" t="s">
        <v>200</v>
      </c>
      <c r="D279" s="10" t="s">
        <v>31</v>
      </c>
      <c r="E279" s="13" t="s">
        <v>201</v>
      </c>
      <c r="F279" s="14" t="s">
        <v>39</v>
      </c>
      <c r="G279" s="15">
        <v>5</v>
      </c>
      <c r="H279" s="66">
        <v>0</v>
      </c>
      <c r="I279" s="16">
        <f>ROUND(ROUND(H279,2)*ROUND(G279,3),2)</f>
        <v>0</v>
      </c>
      <c r="J279" s="16">
        <f>I279*0.21</f>
        <v>0</v>
      </c>
      <c r="K279" s="26">
        <f t="shared" ref="K279" si="60">I279*1.21</f>
        <v>0</v>
      </c>
      <c r="P279">
        <f>(I275*21)/100</f>
        <v>0</v>
      </c>
      <c r="Q279" t="s">
        <v>10</v>
      </c>
    </row>
    <row r="280" spans="1:17" x14ac:dyDescent="0.2">
      <c r="A280" s="17" t="s">
        <v>34</v>
      </c>
      <c r="E280" s="18" t="s">
        <v>31</v>
      </c>
    </row>
    <row r="281" spans="1:17" x14ac:dyDescent="0.2">
      <c r="A281" s="19" t="s">
        <v>35</v>
      </c>
      <c r="E281" s="20" t="s">
        <v>31</v>
      </c>
    </row>
    <row r="282" spans="1:17" ht="25.5" x14ac:dyDescent="0.2">
      <c r="A282" t="s">
        <v>36</v>
      </c>
      <c r="E282" s="18" t="s">
        <v>202</v>
      </c>
    </row>
    <row r="283" spans="1:17" x14ac:dyDescent="0.2">
      <c r="A283" s="10" t="s">
        <v>29</v>
      </c>
      <c r="B283" s="12" t="s">
        <v>203</v>
      </c>
      <c r="C283" s="12" t="s">
        <v>204</v>
      </c>
      <c r="D283" s="10" t="s">
        <v>31</v>
      </c>
      <c r="E283" s="13" t="s">
        <v>205</v>
      </c>
      <c r="F283" s="14" t="s">
        <v>39</v>
      </c>
      <c r="G283" s="15">
        <v>5</v>
      </c>
      <c r="H283" s="66">
        <v>0</v>
      </c>
      <c r="I283" s="16">
        <f>ROUND(ROUND(H283,2)*ROUND(G283,3),2)</f>
        <v>0</v>
      </c>
      <c r="J283" s="16">
        <f>I283*0.21</f>
        <v>0</v>
      </c>
      <c r="K283" s="26">
        <f t="shared" ref="K283" si="61">I283*1.21</f>
        <v>0</v>
      </c>
      <c r="P283">
        <f>(I279*21)/100</f>
        <v>0</v>
      </c>
      <c r="Q283" t="s">
        <v>10</v>
      </c>
    </row>
    <row r="284" spans="1:17" x14ac:dyDescent="0.2">
      <c r="A284" s="17" t="s">
        <v>34</v>
      </c>
      <c r="E284" s="18" t="s">
        <v>31</v>
      </c>
    </row>
    <row r="285" spans="1:17" x14ac:dyDescent="0.2">
      <c r="A285" s="19" t="s">
        <v>35</v>
      </c>
      <c r="E285" s="20" t="s">
        <v>31</v>
      </c>
    </row>
    <row r="286" spans="1:17" ht="25.5" x14ac:dyDescent="0.2">
      <c r="A286" t="s">
        <v>36</v>
      </c>
      <c r="E286" s="18" t="s">
        <v>202</v>
      </c>
    </row>
    <row r="287" spans="1:17" x14ac:dyDescent="0.2">
      <c r="A287" s="10" t="s">
        <v>29</v>
      </c>
      <c r="B287" s="12" t="s">
        <v>206</v>
      </c>
      <c r="C287" s="12" t="s">
        <v>207</v>
      </c>
      <c r="D287" s="10" t="s">
        <v>31</v>
      </c>
      <c r="E287" s="13" t="s">
        <v>208</v>
      </c>
      <c r="F287" s="14" t="s">
        <v>45</v>
      </c>
      <c r="G287" s="15">
        <v>2</v>
      </c>
      <c r="H287" s="66">
        <v>0</v>
      </c>
      <c r="I287" s="16">
        <f>ROUND(ROUND(H287,2)*ROUND(G287,3),2)</f>
        <v>0</v>
      </c>
      <c r="J287" s="16">
        <f>I287*0.21</f>
        <v>0</v>
      </c>
      <c r="K287" s="26">
        <f t="shared" ref="K287" si="62">I287*1.21</f>
        <v>0</v>
      </c>
      <c r="P287">
        <f>(I283*21)/100</f>
        <v>0</v>
      </c>
      <c r="Q287" t="s">
        <v>10</v>
      </c>
    </row>
    <row r="288" spans="1:17" x14ac:dyDescent="0.2">
      <c r="A288" s="17" t="s">
        <v>34</v>
      </c>
      <c r="E288" s="18" t="s">
        <v>31</v>
      </c>
    </row>
    <row r="289" spans="1:17" x14ac:dyDescent="0.2">
      <c r="A289" s="19" t="s">
        <v>35</v>
      </c>
      <c r="E289" s="20" t="s">
        <v>31</v>
      </c>
    </row>
    <row r="290" spans="1:17" ht="25.5" x14ac:dyDescent="0.2">
      <c r="A290" t="s">
        <v>36</v>
      </c>
      <c r="E290" s="18" t="s">
        <v>209</v>
      </c>
    </row>
    <row r="291" spans="1:17" x14ac:dyDescent="0.2">
      <c r="A291" s="10" t="s">
        <v>29</v>
      </c>
      <c r="B291" s="12" t="s">
        <v>210</v>
      </c>
      <c r="C291" s="12" t="s">
        <v>211</v>
      </c>
      <c r="D291" s="10" t="s">
        <v>31</v>
      </c>
      <c r="E291" s="13" t="s">
        <v>212</v>
      </c>
      <c r="F291" s="14" t="s">
        <v>45</v>
      </c>
      <c r="G291" s="15">
        <v>2</v>
      </c>
      <c r="H291" s="66">
        <v>0</v>
      </c>
      <c r="I291" s="16">
        <f>ROUND(ROUND(H291,2)*ROUND(G291,3),2)</f>
        <v>0</v>
      </c>
      <c r="J291" s="16">
        <f>I291*0.21</f>
        <v>0</v>
      </c>
      <c r="K291" s="26">
        <f t="shared" ref="K291" si="63">I291*1.21</f>
        <v>0</v>
      </c>
      <c r="P291">
        <f>(I287*21)/100</f>
        <v>0</v>
      </c>
      <c r="Q291" t="s">
        <v>10</v>
      </c>
    </row>
    <row r="292" spans="1:17" x14ac:dyDescent="0.2">
      <c r="A292" s="17" t="s">
        <v>34</v>
      </c>
      <c r="E292" s="18" t="s">
        <v>31</v>
      </c>
    </row>
    <row r="293" spans="1:17" x14ac:dyDescent="0.2">
      <c r="A293" s="19" t="s">
        <v>35</v>
      </c>
      <c r="E293" s="20" t="s">
        <v>31</v>
      </c>
    </row>
    <row r="294" spans="1:17" ht="25.5" x14ac:dyDescent="0.2">
      <c r="A294" t="s">
        <v>36</v>
      </c>
      <c r="E294" s="18" t="s">
        <v>209</v>
      </c>
    </row>
    <row r="295" spans="1:17" x14ac:dyDescent="0.2">
      <c r="A295" s="10" t="s">
        <v>29</v>
      </c>
      <c r="B295" s="12" t="s">
        <v>213</v>
      </c>
      <c r="C295" s="12" t="s">
        <v>214</v>
      </c>
      <c r="D295" s="10" t="s">
        <v>15</v>
      </c>
      <c r="E295" s="13" t="s">
        <v>215</v>
      </c>
      <c r="F295" s="14" t="s">
        <v>45</v>
      </c>
      <c r="G295" s="15">
        <v>10</v>
      </c>
      <c r="H295" s="66">
        <v>0</v>
      </c>
      <c r="I295" s="16">
        <f>ROUND(ROUND(H295,2)*ROUND(G295,3),2)</f>
        <v>0</v>
      </c>
      <c r="J295" s="16">
        <f>I295*0.21</f>
        <v>0</v>
      </c>
      <c r="K295" s="26">
        <f t="shared" ref="K295" si="64">I295*1.21</f>
        <v>0</v>
      </c>
      <c r="P295">
        <f>(I291*21)/100</f>
        <v>0</v>
      </c>
      <c r="Q295" t="s">
        <v>10</v>
      </c>
    </row>
    <row r="296" spans="1:17" x14ac:dyDescent="0.2">
      <c r="A296" s="17" t="s">
        <v>34</v>
      </c>
      <c r="E296" s="18" t="s">
        <v>31</v>
      </c>
    </row>
    <row r="297" spans="1:17" x14ac:dyDescent="0.2">
      <c r="A297" s="19" t="s">
        <v>35</v>
      </c>
      <c r="E297" s="20" t="s">
        <v>31</v>
      </c>
    </row>
    <row r="298" spans="1:17" ht="38.25" x14ac:dyDescent="0.2">
      <c r="A298" t="s">
        <v>36</v>
      </c>
      <c r="E298" s="18" t="s">
        <v>216</v>
      </c>
    </row>
    <row r="299" spans="1:17" x14ac:dyDescent="0.2">
      <c r="A299" s="10" t="s">
        <v>29</v>
      </c>
      <c r="B299" s="12" t="s">
        <v>217</v>
      </c>
      <c r="C299" s="12" t="s">
        <v>218</v>
      </c>
      <c r="D299" s="10" t="s">
        <v>15</v>
      </c>
      <c r="E299" s="13" t="s">
        <v>219</v>
      </c>
      <c r="F299" s="14" t="s">
        <v>45</v>
      </c>
      <c r="G299" s="15">
        <v>10</v>
      </c>
      <c r="H299" s="66">
        <v>0</v>
      </c>
      <c r="I299" s="16">
        <f>ROUND(ROUND(H299,2)*ROUND(G299,3),2)</f>
        <v>0</v>
      </c>
      <c r="J299" s="16">
        <f>I299*0.21</f>
        <v>0</v>
      </c>
      <c r="K299" s="26">
        <f t="shared" ref="K299" si="65">I299*1.21</f>
        <v>0</v>
      </c>
      <c r="P299">
        <f>(I295*21)/100</f>
        <v>0</v>
      </c>
      <c r="Q299" t="s">
        <v>10</v>
      </c>
    </row>
    <row r="300" spans="1:17" x14ac:dyDescent="0.2">
      <c r="A300" s="17" t="s">
        <v>34</v>
      </c>
      <c r="E300" s="18" t="s">
        <v>31</v>
      </c>
    </row>
    <row r="301" spans="1:17" x14ac:dyDescent="0.2">
      <c r="A301" s="19" t="s">
        <v>35</v>
      </c>
      <c r="E301" s="20" t="s">
        <v>31</v>
      </c>
    </row>
    <row r="302" spans="1:17" ht="51" x14ac:dyDescent="0.2">
      <c r="A302" t="s">
        <v>36</v>
      </c>
      <c r="E302" s="18" t="s">
        <v>220</v>
      </c>
    </row>
    <row r="303" spans="1:17" ht="25.5" x14ac:dyDescent="0.2">
      <c r="A303" s="10" t="s">
        <v>29</v>
      </c>
      <c r="B303" s="12" t="s">
        <v>221</v>
      </c>
      <c r="C303" s="12" t="s">
        <v>218</v>
      </c>
      <c r="D303" s="10" t="s">
        <v>10</v>
      </c>
      <c r="E303" s="13" t="s">
        <v>222</v>
      </c>
      <c r="F303" s="14" t="s">
        <v>45</v>
      </c>
      <c r="G303" s="15">
        <v>5</v>
      </c>
      <c r="H303" s="66">
        <v>0</v>
      </c>
      <c r="I303" s="16">
        <f>ROUND(ROUND(H303,2)*ROUND(G303,3),2)</f>
        <v>0</v>
      </c>
      <c r="J303" s="16">
        <f>I303*0.21</f>
        <v>0</v>
      </c>
      <c r="K303" s="26">
        <f t="shared" ref="K303" si="66">I303*1.21</f>
        <v>0</v>
      </c>
      <c r="P303">
        <f>(I299*21)/100</f>
        <v>0</v>
      </c>
      <c r="Q303" t="s">
        <v>10</v>
      </c>
    </row>
    <row r="304" spans="1:17" x14ac:dyDescent="0.2">
      <c r="A304" s="17" t="s">
        <v>34</v>
      </c>
      <c r="E304" s="18" t="s">
        <v>31</v>
      </c>
    </row>
    <row r="305" spans="1:17" x14ac:dyDescent="0.2">
      <c r="A305" s="19" t="s">
        <v>35</v>
      </c>
      <c r="E305" s="20" t="s">
        <v>31</v>
      </c>
    </row>
    <row r="306" spans="1:17" x14ac:dyDescent="0.2">
      <c r="A306" t="s">
        <v>36</v>
      </c>
      <c r="E306" s="18" t="s">
        <v>223</v>
      </c>
    </row>
    <row r="307" spans="1:17" ht="25.5" x14ac:dyDescent="0.2">
      <c r="A307" s="10" t="s">
        <v>29</v>
      </c>
      <c r="B307" s="12" t="s">
        <v>224</v>
      </c>
      <c r="C307" s="12" t="s">
        <v>218</v>
      </c>
      <c r="D307" s="10" t="s">
        <v>9</v>
      </c>
      <c r="E307" s="13" t="s">
        <v>225</v>
      </c>
      <c r="F307" s="14" t="s">
        <v>45</v>
      </c>
      <c r="G307" s="15">
        <v>5</v>
      </c>
      <c r="H307" s="66">
        <v>0</v>
      </c>
      <c r="I307" s="16">
        <f>ROUND(ROUND(H307,2)*ROUND(G307,3),2)</f>
        <v>0</v>
      </c>
      <c r="J307" s="16">
        <f>I307*0.21</f>
        <v>0</v>
      </c>
      <c r="K307" s="26">
        <f t="shared" ref="K307" si="67">I307*1.21</f>
        <v>0</v>
      </c>
      <c r="P307">
        <f>(I303*21)/100</f>
        <v>0</v>
      </c>
      <c r="Q307" t="s">
        <v>10</v>
      </c>
    </row>
    <row r="308" spans="1:17" x14ac:dyDescent="0.2">
      <c r="A308" s="17" t="s">
        <v>34</v>
      </c>
      <c r="E308" s="18" t="s">
        <v>31</v>
      </c>
    </row>
    <row r="309" spans="1:17" x14ac:dyDescent="0.2">
      <c r="A309" s="19" t="s">
        <v>35</v>
      </c>
      <c r="E309" s="20" t="s">
        <v>31</v>
      </c>
    </row>
    <row r="310" spans="1:17" x14ac:dyDescent="0.2">
      <c r="A310" t="s">
        <v>36</v>
      </c>
      <c r="E310" s="18" t="s">
        <v>223</v>
      </c>
    </row>
    <row r="311" spans="1:17" x14ac:dyDescent="0.2">
      <c r="A311" s="10" t="s">
        <v>29</v>
      </c>
      <c r="B311" s="12" t="s">
        <v>226</v>
      </c>
      <c r="C311" s="12" t="s">
        <v>227</v>
      </c>
      <c r="D311" s="10" t="s">
        <v>15</v>
      </c>
      <c r="E311" s="13" t="s">
        <v>228</v>
      </c>
      <c r="F311" s="14" t="s">
        <v>45</v>
      </c>
      <c r="G311" s="15">
        <v>5</v>
      </c>
      <c r="H311" s="66">
        <v>0</v>
      </c>
      <c r="I311" s="16">
        <f>ROUND(ROUND(H311,2)*ROUND(G311,3),2)</f>
        <v>0</v>
      </c>
      <c r="J311" s="16">
        <f>I311*0.21</f>
        <v>0</v>
      </c>
      <c r="K311" s="26">
        <f t="shared" ref="K311" si="68">I311*1.21</f>
        <v>0</v>
      </c>
      <c r="P311">
        <f>(I307*21)/100</f>
        <v>0</v>
      </c>
      <c r="Q311" t="s">
        <v>10</v>
      </c>
    </row>
    <row r="312" spans="1:17" x14ac:dyDescent="0.2">
      <c r="A312" s="17" t="s">
        <v>34</v>
      </c>
      <c r="E312" s="18" t="s">
        <v>31</v>
      </c>
    </row>
    <row r="313" spans="1:17" x14ac:dyDescent="0.2">
      <c r="A313" s="19" t="s">
        <v>35</v>
      </c>
      <c r="E313" s="20" t="s">
        <v>31</v>
      </c>
    </row>
    <row r="314" spans="1:17" ht="102" x14ac:dyDescent="0.2">
      <c r="A314" t="s">
        <v>36</v>
      </c>
      <c r="E314" s="18" t="s">
        <v>229</v>
      </c>
    </row>
    <row r="315" spans="1:17" ht="25.5" x14ac:dyDescent="0.2">
      <c r="A315" s="10" t="s">
        <v>29</v>
      </c>
      <c r="B315" s="12" t="s">
        <v>230</v>
      </c>
      <c r="C315" s="12" t="s">
        <v>231</v>
      </c>
      <c r="D315" s="10" t="s">
        <v>15</v>
      </c>
      <c r="E315" s="13" t="s">
        <v>232</v>
      </c>
      <c r="F315" s="14" t="s">
        <v>45</v>
      </c>
      <c r="G315" s="15">
        <v>10</v>
      </c>
      <c r="H315" s="66">
        <v>0</v>
      </c>
      <c r="I315" s="16">
        <f>ROUND(ROUND(H315,2)*ROUND(G315,3),2)</f>
        <v>0</v>
      </c>
      <c r="J315" s="16">
        <f>I315*0.21</f>
        <v>0</v>
      </c>
      <c r="K315" s="26">
        <f t="shared" ref="K315" si="69">I315*1.21</f>
        <v>0</v>
      </c>
      <c r="P315">
        <f>(I311*21)/100</f>
        <v>0</v>
      </c>
      <c r="Q315" t="s">
        <v>10</v>
      </c>
    </row>
    <row r="316" spans="1:17" x14ac:dyDescent="0.2">
      <c r="A316" s="17" t="s">
        <v>34</v>
      </c>
      <c r="E316" s="18" t="s">
        <v>31</v>
      </c>
    </row>
    <row r="317" spans="1:17" x14ac:dyDescent="0.2">
      <c r="A317" s="19" t="s">
        <v>35</v>
      </c>
      <c r="E317" s="20" t="s">
        <v>31</v>
      </c>
    </row>
    <row r="318" spans="1:17" ht="38.25" x14ac:dyDescent="0.2">
      <c r="A318" t="s">
        <v>36</v>
      </c>
      <c r="E318" s="18" t="s">
        <v>233</v>
      </c>
    </row>
    <row r="319" spans="1:17" x14ac:dyDescent="0.2">
      <c r="A319" s="10" t="s">
        <v>29</v>
      </c>
      <c r="B319" s="12" t="s">
        <v>234</v>
      </c>
      <c r="C319" s="12" t="s">
        <v>231</v>
      </c>
      <c r="D319" s="10" t="s">
        <v>10</v>
      </c>
      <c r="E319" s="13" t="s">
        <v>235</v>
      </c>
      <c r="F319" s="14" t="s">
        <v>45</v>
      </c>
      <c r="G319" s="15">
        <v>5</v>
      </c>
      <c r="H319" s="66">
        <v>0</v>
      </c>
      <c r="I319" s="16">
        <f>ROUND(ROUND(H319,2)*ROUND(G319,3),2)</f>
        <v>0</v>
      </c>
      <c r="J319" s="16">
        <f>I319*0.21</f>
        <v>0</v>
      </c>
      <c r="K319" s="26">
        <f t="shared" ref="K319" si="70">I319*1.21</f>
        <v>0</v>
      </c>
      <c r="P319">
        <f>(I315*21)/100</f>
        <v>0</v>
      </c>
      <c r="Q319" t="s">
        <v>10</v>
      </c>
    </row>
    <row r="320" spans="1:17" x14ac:dyDescent="0.2">
      <c r="A320" s="17" t="s">
        <v>34</v>
      </c>
      <c r="E320" s="18" t="s">
        <v>31</v>
      </c>
    </row>
    <row r="321" spans="1:17" x14ac:dyDescent="0.2">
      <c r="A321" s="19" t="s">
        <v>35</v>
      </c>
      <c r="E321" s="20" t="s">
        <v>31</v>
      </c>
    </row>
    <row r="322" spans="1:17" ht="25.5" x14ac:dyDescent="0.2">
      <c r="A322" t="s">
        <v>36</v>
      </c>
      <c r="E322" s="18" t="s">
        <v>236</v>
      </c>
    </row>
    <row r="323" spans="1:17" x14ac:dyDescent="0.2">
      <c r="A323" s="10" t="s">
        <v>29</v>
      </c>
      <c r="B323" s="12" t="s">
        <v>237</v>
      </c>
      <c r="C323" s="12" t="s">
        <v>231</v>
      </c>
      <c r="D323" s="10" t="s">
        <v>9</v>
      </c>
      <c r="E323" s="13" t="s">
        <v>238</v>
      </c>
      <c r="F323" s="14" t="s">
        <v>45</v>
      </c>
      <c r="G323" s="15">
        <v>5</v>
      </c>
      <c r="H323" s="66">
        <v>0</v>
      </c>
      <c r="I323" s="16">
        <f>ROUND(ROUND(H323,2)*ROUND(G323,3),2)</f>
        <v>0</v>
      </c>
      <c r="J323" s="16">
        <f>I323*0.21</f>
        <v>0</v>
      </c>
      <c r="K323" s="26">
        <f t="shared" ref="K323" si="71">I323*1.21</f>
        <v>0</v>
      </c>
      <c r="P323">
        <f>(I319*21)/100</f>
        <v>0</v>
      </c>
      <c r="Q323" t="s">
        <v>10</v>
      </c>
    </row>
    <row r="324" spans="1:17" x14ac:dyDescent="0.2">
      <c r="A324" s="17" t="s">
        <v>34</v>
      </c>
      <c r="E324" s="18" t="s">
        <v>31</v>
      </c>
    </row>
    <row r="325" spans="1:17" x14ac:dyDescent="0.2">
      <c r="A325" s="19" t="s">
        <v>35</v>
      </c>
      <c r="E325" s="20" t="s">
        <v>31</v>
      </c>
    </row>
    <row r="326" spans="1:17" ht="25.5" x14ac:dyDescent="0.2">
      <c r="A326" t="s">
        <v>36</v>
      </c>
      <c r="E326" s="18" t="s">
        <v>236</v>
      </c>
    </row>
    <row r="327" spans="1:17" x14ac:dyDescent="0.2">
      <c r="A327" s="10" t="s">
        <v>29</v>
      </c>
      <c r="B327" s="12" t="s">
        <v>239</v>
      </c>
      <c r="C327" s="12" t="s">
        <v>231</v>
      </c>
      <c r="D327" s="10" t="s">
        <v>19</v>
      </c>
      <c r="E327" s="13" t="s">
        <v>240</v>
      </c>
      <c r="F327" s="14" t="s">
        <v>45</v>
      </c>
      <c r="G327" s="15">
        <v>5</v>
      </c>
      <c r="H327" s="66">
        <v>0</v>
      </c>
      <c r="I327" s="16">
        <f>ROUND(ROUND(H327,2)*ROUND(G327,3),2)</f>
        <v>0</v>
      </c>
      <c r="J327" s="16">
        <f>I327*0.21</f>
        <v>0</v>
      </c>
      <c r="K327" s="26">
        <f>I327*1.21</f>
        <v>0</v>
      </c>
      <c r="P327">
        <f>(I323*21)/100</f>
        <v>0</v>
      </c>
      <c r="Q327" t="s">
        <v>10</v>
      </c>
    </row>
    <row r="328" spans="1:17" x14ac:dyDescent="0.2">
      <c r="A328" s="17" t="s">
        <v>34</v>
      </c>
      <c r="E328" s="18" t="s">
        <v>31</v>
      </c>
    </row>
    <row r="329" spans="1:17" x14ac:dyDescent="0.2">
      <c r="A329" s="19" t="s">
        <v>35</v>
      </c>
      <c r="E329" s="20" t="s">
        <v>31</v>
      </c>
    </row>
    <row r="330" spans="1:17" ht="25.5" x14ac:dyDescent="0.2">
      <c r="A330" t="s">
        <v>36</v>
      </c>
      <c r="E330" s="18" t="s">
        <v>236</v>
      </c>
    </row>
    <row r="331" spans="1:17" ht="25.5" x14ac:dyDescent="0.2">
      <c r="A331" s="10" t="s">
        <v>29</v>
      </c>
      <c r="B331" s="12" t="s">
        <v>241</v>
      </c>
      <c r="C331" s="12" t="s">
        <v>242</v>
      </c>
      <c r="D331" s="10" t="s">
        <v>15</v>
      </c>
      <c r="E331" s="13" t="s">
        <v>243</v>
      </c>
      <c r="F331" s="14" t="s">
        <v>45</v>
      </c>
      <c r="G331" s="15">
        <v>5</v>
      </c>
      <c r="H331" s="66">
        <v>0</v>
      </c>
      <c r="I331" s="16">
        <f>ROUND(ROUND(H331,2)*ROUND(G331,3),2)</f>
        <v>0</v>
      </c>
      <c r="J331" s="16">
        <f>I331*0.21</f>
        <v>0</v>
      </c>
      <c r="K331" s="26">
        <f t="shared" ref="K331" si="72">I331*1.21</f>
        <v>0</v>
      </c>
      <c r="P331">
        <f>(I327*21)/100</f>
        <v>0</v>
      </c>
      <c r="Q331" t="s">
        <v>10</v>
      </c>
    </row>
    <row r="332" spans="1:17" x14ac:dyDescent="0.2">
      <c r="A332" s="17" t="s">
        <v>34</v>
      </c>
      <c r="E332" s="18" t="s">
        <v>31</v>
      </c>
    </row>
    <row r="333" spans="1:17" x14ac:dyDescent="0.2">
      <c r="A333" s="19" t="s">
        <v>35</v>
      </c>
      <c r="E333" s="20" t="s">
        <v>31</v>
      </c>
    </row>
    <row r="334" spans="1:17" ht="38.25" x14ac:dyDescent="0.2">
      <c r="A334" t="s">
        <v>36</v>
      </c>
      <c r="E334" s="18" t="s">
        <v>233</v>
      </c>
    </row>
    <row r="335" spans="1:17" x14ac:dyDescent="0.2">
      <c r="A335" s="10" t="s">
        <v>29</v>
      </c>
      <c r="B335" s="12">
        <v>163</v>
      </c>
      <c r="C335" s="12" t="s">
        <v>244</v>
      </c>
      <c r="D335" s="10" t="s">
        <v>31</v>
      </c>
      <c r="E335" s="13" t="s">
        <v>245</v>
      </c>
      <c r="F335" s="14" t="s">
        <v>45</v>
      </c>
      <c r="G335" s="15">
        <v>2</v>
      </c>
      <c r="H335" s="66">
        <v>0</v>
      </c>
      <c r="I335" s="16">
        <f>ROUND(ROUND(H335,2)*ROUND(G335,3),2)</f>
        <v>0</v>
      </c>
      <c r="J335" s="16">
        <f>I335*0.21</f>
        <v>0</v>
      </c>
      <c r="K335" s="26">
        <f t="shared" ref="K335" si="73">I335*1.21</f>
        <v>0</v>
      </c>
      <c r="P335">
        <f>(I331*21)/100</f>
        <v>0</v>
      </c>
      <c r="Q335" t="s">
        <v>10</v>
      </c>
    </row>
    <row r="336" spans="1:17" x14ac:dyDescent="0.2">
      <c r="A336" s="17" t="s">
        <v>34</v>
      </c>
      <c r="E336" s="18" t="s">
        <v>31</v>
      </c>
    </row>
    <row r="337" spans="1:17" x14ac:dyDescent="0.2">
      <c r="A337" s="19" t="s">
        <v>35</v>
      </c>
      <c r="E337" s="20" t="s">
        <v>31</v>
      </c>
    </row>
    <row r="338" spans="1:17" ht="409.5" x14ac:dyDescent="0.2">
      <c r="A338" t="s">
        <v>36</v>
      </c>
      <c r="E338" s="18" t="s">
        <v>246</v>
      </c>
    </row>
    <row r="339" spans="1:17" x14ac:dyDescent="0.2">
      <c r="A339" s="10" t="s">
        <v>29</v>
      </c>
      <c r="B339" s="12" t="s">
        <v>247</v>
      </c>
      <c r="C339" s="12" t="s">
        <v>248</v>
      </c>
      <c r="D339" s="10" t="s">
        <v>31</v>
      </c>
      <c r="E339" s="13" t="s">
        <v>249</v>
      </c>
      <c r="F339" s="14" t="s">
        <v>45</v>
      </c>
      <c r="G339" s="15">
        <v>2</v>
      </c>
      <c r="H339" s="66">
        <v>0</v>
      </c>
      <c r="I339" s="16">
        <f>ROUND(ROUND(H339,2)*ROUND(G339,3),2)</f>
        <v>0</v>
      </c>
      <c r="J339" s="16"/>
      <c r="K339" s="26">
        <f t="shared" ref="K339" si="74">I339*1.21</f>
        <v>0</v>
      </c>
      <c r="P339">
        <f>(I335*21)/100</f>
        <v>0</v>
      </c>
      <c r="Q339" t="s">
        <v>10</v>
      </c>
    </row>
    <row r="340" spans="1:17" x14ac:dyDescent="0.2">
      <c r="A340" s="17" t="s">
        <v>34</v>
      </c>
      <c r="E340" s="18" t="s">
        <v>31</v>
      </c>
    </row>
    <row r="341" spans="1:17" x14ac:dyDescent="0.2">
      <c r="A341" s="19" t="s">
        <v>35</v>
      </c>
      <c r="E341" s="20" t="s">
        <v>31</v>
      </c>
    </row>
    <row r="342" spans="1:17" ht="409.5" x14ac:dyDescent="0.2">
      <c r="A342" t="s">
        <v>36</v>
      </c>
      <c r="E342" s="18" t="s">
        <v>246</v>
      </c>
    </row>
    <row r="343" spans="1:17" x14ac:dyDescent="0.2">
      <c r="A343" s="10" t="s">
        <v>29</v>
      </c>
      <c r="B343" s="12" t="s">
        <v>250</v>
      </c>
      <c r="C343" s="12" t="s">
        <v>251</v>
      </c>
      <c r="D343" s="10" t="s">
        <v>31</v>
      </c>
      <c r="E343" s="13" t="s">
        <v>252</v>
      </c>
      <c r="F343" s="14" t="s">
        <v>39</v>
      </c>
      <c r="G343" s="15">
        <v>10</v>
      </c>
      <c r="H343" s="66">
        <v>0</v>
      </c>
      <c r="I343" s="16">
        <f>ROUND(ROUND(H343,2)*ROUND(G343,3),2)</f>
        <v>0</v>
      </c>
      <c r="J343" s="16">
        <f>I343*0.21</f>
        <v>0</v>
      </c>
      <c r="K343" s="27">
        <f>I343*1.21</f>
        <v>0</v>
      </c>
      <c r="P343">
        <f>(I339*21)/100</f>
        <v>0</v>
      </c>
      <c r="Q343" t="s">
        <v>10</v>
      </c>
    </row>
    <row r="344" spans="1:17" x14ac:dyDescent="0.2">
      <c r="A344" s="17" t="s">
        <v>34</v>
      </c>
      <c r="E344" s="18" t="s">
        <v>31</v>
      </c>
    </row>
    <row r="345" spans="1:17" x14ac:dyDescent="0.2">
      <c r="A345" s="19" t="s">
        <v>35</v>
      </c>
      <c r="E345" s="20" t="s">
        <v>31</v>
      </c>
    </row>
    <row r="346" spans="1:17" ht="63.75" x14ac:dyDescent="0.2">
      <c r="A346" t="s">
        <v>36</v>
      </c>
      <c r="E346" s="18" t="s">
        <v>253</v>
      </c>
    </row>
    <row r="347" spans="1:17" x14ac:dyDescent="0.2">
      <c r="A347" s="10" t="s">
        <v>29</v>
      </c>
      <c r="B347" s="12" t="s">
        <v>254</v>
      </c>
      <c r="C347" s="12" t="s">
        <v>255</v>
      </c>
      <c r="D347" s="10" t="s">
        <v>31</v>
      </c>
      <c r="E347" s="13" t="s">
        <v>256</v>
      </c>
      <c r="F347" s="14" t="s">
        <v>39</v>
      </c>
      <c r="G347" s="15">
        <v>5</v>
      </c>
      <c r="H347" s="66">
        <v>0</v>
      </c>
      <c r="I347" s="16">
        <f>ROUND(ROUND(H347,2)*ROUND(G347,3),2)</f>
        <v>0</v>
      </c>
      <c r="J347" s="16">
        <f>I347*0.21</f>
        <v>0</v>
      </c>
      <c r="K347" s="26">
        <f t="shared" ref="K347" si="75">I347*1.21</f>
        <v>0</v>
      </c>
      <c r="P347">
        <f>(I343*21)/100</f>
        <v>0</v>
      </c>
      <c r="Q347" t="s">
        <v>10</v>
      </c>
    </row>
    <row r="348" spans="1:17" x14ac:dyDescent="0.2">
      <c r="A348" s="17" t="s">
        <v>34</v>
      </c>
      <c r="E348" s="18" t="s">
        <v>31</v>
      </c>
    </row>
    <row r="349" spans="1:17" x14ac:dyDescent="0.2">
      <c r="A349" s="19" t="s">
        <v>35</v>
      </c>
      <c r="E349" s="20" t="s">
        <v>31</v>
      </c>
    </row>
    <row r="350" spans="1:17" ht="63.75" x14ac:dyDescent="0.2">
      <c r="A350" t="s">
        <v>36</v>
      </c>
      <c r="E350" s="18" t="s">
        <v>253</v>
      </c>
    </row>
    <row r="351" spans="1:17" x14ac:dyDescent="0.2">
      <c r="A351" s="10" t="s">
        <v>29</v>
      </c>
      <c r="B351" s="12" t="s">
        <v>257</v>
      </c>
      <c r="C351" s="12" t="s">
        <v>258</v>
      </c>
      <c r="D351" s="10" t="s">
        <v>31</v>
      </c>
      <c r="E351" s="13" t="s">
        <v>259</v>
      </c>
      <c r="F351" s="14" t="s">
        <v>39</v>
      </c>
      <c r="G351" s="15">
        <v>5</v>
      </c>
      <c r="H351" s="66">
        <v>0</v>
      </c>
      <c r="I351" s="16">
        <f>ROUND(ROUND(H351,2)*ROUND(G351,3),2)</f>
        <v>0</v>
      </c>
      <c r="J351" s="16">
        <f>I351*0.21</f>
        <v>0</v>
      </c>
      <c r="K351" s="26">
        <f t="shared" ref="K351" si="76">I351*1.21</f>
        <v>0</v>
      </c>
      <c r="P351">
        <f>(I347*21)/100</f>
        <v>0</v>
      </c>
      <c r="Q351" t="s">
        <v>10</v>
      </c>
    </row>
    <row r="352" spans="1:17" x14ac:dyDescent="0.2">
      <c r="A352" s="17" t="s">
        <v>34</v>
      </c>
      <c r="E352" s="18" t="s">
        <v>31</v>
      </c>
    </row>
    <row r="353" spans="1:17" x14ac:dyDescent="0.2">
      <c r="A353" s="19" t="s">
        <v>35</v>
      </c>
      <c r="E353" s="20" t="s">
        <v>31</v>
      </c>
    </row>
    <row r="354" spans="1:17" ht="63.75" x14ac:dyDescent="0.2">
      <c r="A354" t="s">
        <v>36</v>
      </c>
      <c r="E354" s="18" t="s">
        <v>253</v>
      </c>
    </row>
    <row r="355" spans="1:17" x14ac:dyDescent="0.2">
      <c r="A355" s="10" t="s">
        <v>29</v>
      </c>
      <c r="B355" s="12" t="s">
        <v>260</v>
      </c>
      <c r="C355" s="12" t="s">
        <v>261</v>
      </c>
      <c r="D355" s="10" t="s">
        <v>31</v>
      </c>
      <c r="E355" s="13" t="s">
        <v>262</v>
      </c>
      <c r="F355" s="14" t="s">
        <v>39</v>
      </c>
      <c r="G355" s="15">
        <v>5</v>
      </c>
      <c r="H355" s="66">
        <v>0</v>
      </c>
      <c r="I355" s="16">
        <f>ROUND(ROUND(H355,2)*ROUND(G355,3),2)</f>
        <v>0</v>
      </c>
      <c r="J355" s="16">
        <f>I355*0.21</f>
        <v>0</v>
      </c>
      <c r="K355" s="26">
        <f t="shared" ref="K355" si="77">I355*1.21</f>
        <v>0</v>
      </c>
      <c r="P355">
        <f>(I351*21)/100</f>
        <v>0</v>
      </c>
      <c r="Q355" t="s">
        <v>10</v>
      </c>
    </row>
    <row r="356" spans="1:17" x14ac:dyDescent="0.2">
      <c r="A356" s="17" t="s">
        <v>34</v>
      </c>
      <c r="E356" s="18" t="s">
        <v>31</v>
      </c>
    </row>
    <row r="357" spans="1:17" x14ac:dyDescent="0.2">
      <c r="A357" s="19" t="s">
        <v>35</v>
      </c>
      <c r="E357" s="20" t="s">
        <v>31</v>
      </c>
    </row>
    <row r="358" spans="1:17" ht="63.75" x14ac:dyDescent="0.2">
      <c r="A358" t="s">
        <v>36</v>
      </c>
      <c r="E358" s="18" t="s">
        <v>253</v>
      </c>
    </row>
    <row r="359" spans="1:17" x14ac:dyDescent="0.2">
      <c r="A359" s="10" t="s">
        <v>29</v>
      </c>
      <c r="B359" s="12" t="s">
        <v>263</v>
      </c>
      <c r="C359" s="12" t="s">
        <v>264</v>
      </c>
      <c r="D359" s="10" t="s">
        <v>31</v>
      </c>
      <c r="E359" s="13" t="s">
        <v>265</v>
      </c>
      <c r="F359" s="14" t="s">
        <v>45</v>
      </c>
      <c r="G359" s="15">
        <v>2</v>
      </c>
      <c r="H359" s="66">
        <v>0</v>
      </c>
      <c r="I359" s="16">
        <f>ROUND(ROUND(H359,2)*ROUND(G359,3),2)</f>
        <v>0</v>
      </c>
      <c r="J359" s="16">
        <f>I359*0.21</f>
        <v>0</v>
      </c>
      <c r="K359" s="26">
        <f t="shared" ref="K359" si="78">I359*1.21</f>
        <v>0</v>
      </c>
      <c r="P359">
        <f>(I355*21)/100</f>
        <v>0</v>
      </c>
      <c r="Q359" t="s">
        <v>10</v>
      </c>
    </row>
    <row r="360" spans="1:17" x14ac:dyDescent="0.2">
      <c r="A360" s="17" t="s">
        <v>34</v>
      </c>
      <c r="E360" s="18" t="s">
        <v>31</v>
      </c>
    </row>
    <row r="361" spans="1:17" x14ac:dyDescent="0.2">
      <c r="A361" s="19" t="s">
        <v>35</v>
      </c>
      <c r="E361" s="20" t="s">
        <v>31</v>
      </c>
    </row>
    <row r="362" spans="1:17" ht="76.5" x14ac:dyDescent="0.2">
      <c r="A362" t="s">
        <v>36</v>
      </c>
      <c r="E362" s="18" t="s">
        <v>266</v>
      </c>
    </row>
    <row r="363" spans="1:17" x14ac:dyDescent="0.2">
      <c r="A363" s="10" t="s">
        <v>29</v>
      </c>
      <c r="B363" s="12" t="s">
        <v>267</v>
      </c>
      <c r="C363" s="12" t="s">
        <v>268</v>
      </c>
      <c r="D363" s="10" t="s">
        <v>31</v>
      </c>
      <c r="E363" s="13" t="s">
        <v>269</v>
      </c>
      <c r="F363" s="14" t="s">
        <v>45</v>
      </c>
      <c r="G363" s="15">
        <v>2</v>
      </c>
      <c r="H363" s="66">
        <v>0</v>
      </c>
      <c r="I363" s="16">
        <f>ROUND(ROUND(H363,2)*ROUND(G363,3),2)</f>
        <v>0</v>
      </c>
      <c r="J363" s="16">
        <f>I363*0.21</f>
        <v>0</v>
      </c>
      <c r="K363" s="26">
        <f t="shared" ref="K363" si="79">I363*1.21</f>
        <v>0</v>
      </c>
      <c r="P363">
        <f>(I359*21)/100</f>
        <v>0</v>
      </c>
      <c r="Q363" t="s">
        <v>10</v>
      </c>
    </row>
    <row r="364" spans="1:17" x14ac:dyDescent="0.2">
      <c r="A364" s="17" t="s">
        <v>34</v>
      </c>
      <c r="E364" s="18" t="s">
        <v>31</v>
      </c>
    </row>
    <row r="365" spans="1:17" x14ac:dyDescent="0.2">
      <c r="A365" s="19" t="s">
        <v>35</v>
      </c>
      <c r="E365" s="20" t="s">
        <v>31</v>
      </c>
    </row>
    <row r="366" spans="1:17" ht="76.5" x14ac:dyDescent="0.2">
      <c r="A366" t="s">
        <v>36</v>
      </c>
      <c r="E366" s="18" t="s">
        <v>266</v>
      </c>
    </row>
    <row r="367" spans="1:17" x14ac:dyDescent="0.2">
      <c r="A367" s="10" t="s">
        <v>29</v>
      </c>
      <c r="B367" s="12" t="s">
        <v>270</v>
      </c>
      <c r="C367" s="12" t="s">
        <v>271</v>
      </c>
      <c r="D367" s="10" t="s">
        <v>31</v>
      </c>
      <c r="E367" s="13" t="s">
        <v>272</v>
      </c>
      <c r="F367" s="14" t="s">
        <v>39</v>
      </c>
      <c r="G367" s="15">
        <v>100</v>
      </c>
      <c r="H367" s="66">
        <v>0</v>
      </c>
      <c r="I367" s="16">
        <f>ROUND(ROUND(H367,2)*ROUND(G367,3),2)</f>
        <v>0</v>
      </c>
      <c r="J367" s="16">
        <f>I367*0.21</f>
        <v>0</v>
      </c>
      <c r="K367" s="26">
        <f t="shared" ref="K367" si="80">I367*1.21</f>
        <v>0</v>
      </c>
      <c r="P367">
        <f>(I363*21)/100</f>
        <v>0</v>
      </c>
      <c r="Q367" t="s">
        <v>10</v>
      </c>
    </row>
    <row r="368" spans="1:17" x14ac:dyDescent="0.2">
      <c r="A368" s="17" t="s">
        <v>34</v>
      </c>
      <c r="E368" s="18" t="s">
        <v>31</v>
      </c>
    </row>
    <row r="369" spans="1:17" x14ac:dyDescent="0.2">
      <c r="A369" s="19" t="s">
        <v>35</v>
      </c>
      <c r="E369" s="20" t="s">
        <v>31</v>
      </c>
    </row>
    <row r="370" spans="1:17" ht="25.5" x14ac:dyDescent="0.2">
      <c r="A370" t="s">
        <v>36</v>
      </c>
      <c r="E370" s="18" t="s">
        <v>273</v>
      </c>
    </row>
    <row r="371" spans="1:17" x14ac:dyDescent="0.2">
      <c r="A371" s="10" t="s">
        <v>29</v>
      </c>
      <c r="B371" s="12" t="s">
        <v>274</v>
      </c>
      <c r="C371" s="12" t="s">
        <v>275</v>
      </c>
      <c r="D371" s="10" t="s">
        <v>31</v>
      </c>
      <c r="E371" s="13" t="s">
        <v>276</v>
      </c>
      <c r="F371" s="14" t="s">
        <v>39</v>
      </c>
      <c r="G371" s="15">
        <v>20</v>
      </c>
      <c r="H371" s="66">
        <v>0</v>
      </c>
      <c r="I371" s="16">
        <f>ROUND(ROUND(H371,2)*ROUND(G371,3),2)</f>
        <v>0</v>
      </c>
      <c r="J371" s="16">
        <f>I371*0.21</f>
        <v>0</v>
      </c>
      <c r="K371" s="26">
        <f t="shared" ref="K371" si="81">I371*1.21</f>
        <v>0</v>
      </c>
      <c r="P371">
        <f>(I367*21)/100</f>
        <v>0</v>
      </c>
      <c r="Q371" t="s">
        <v>10</v>
      </c>
    </row>
    <row r="372" spans="1:17" x14ac:dyDescent="0.2">
      <c r="A372" s="17" t="s">
        <v>34</v>
      </c>
      <c r="E372" s="18" t="s">
        <v>31</v>
      </c>
    </row>
    <row r="373" spans="1:17" x14ac:dyDescent="0.2">
      <c r="A373" s="19" t="s">
        <v>35</v>
      </c>
      <c r="E373" s="20" t="s">
        <v>31</v>
      </c>
    </row>
    <row r="374" spans="1:17" ht="25.5" x14ac:dyDescent="0.2">
      <c r="A374" t="s">
        <v>36</v>
      </c>
      <c r="E374" s="18" t="s">
        <v>273</v>
      </c>
    </row>
    <row r="375" spans="1:17" x14ac:dyDescent="0.2">
      <c r="A375" s="10" t="s">
        <v>29</v>
      </c>
      <c r="B375" s="12" t="s">
        <v>277</v>
      </c>
      <c r="C375" s="12" t="s">
        <v>278</v>
      </c>
      <c r="D375" s="10" t="s">
        <v>31</v>
      </c>
      <c r="E375" s="13" t="s">
        <v>279</v>
      </c>
      <c r="F375" s="14" t="s">
        <v>39</v>
      </c>
      <c r="G375" s="15">
        <v>10</v>
      </c>
      <c r="H375" s="66">
        <v>0</v>
      </c>
      <c r="I375" s="16">
        <f>ROUND(ROUND(H375,2)*ROUND(G375,3),2)</f>
        <v>0</v>
      </c>
      <c r="J375" s="16">
        <f>I375*0.21</f>
        <v>0</v>
      </c>
      <c r="K375" s="26">
        <f t="shared" ref="K375" si="82">I375*1.21</f>
        <v>0</v>
      </c>
      <c r="P375">
        <f>(I371*21)/100</f>
        <v>0</v>
      </c>
      <c r="Q375" t="s">
        <v>10</v>
      </c>
    </row>
    <row r="376" spans="1:17" x14ac:dyDescent="0.2">
      <c r="A376" s="17" t="s">
        <v>34</v>
      </c>
      <c r="E376" s="18" t="s">
        <v>31</v>
      </c>
    </row>
    <row r="377" spans="1:17" x14ac:dyDescent="0.2">
      <c r="A377" s="19" t="s">
        <v>35</v>
      </c>
      <c r="E377" s="20" t="s">
        <v>31</v>
      </c>
    </row>
    <row r="378" spans="1:17" ht="25.5" x14ac:dyDescent="0.2">
      <c r="A378" t="s">
        <v>36</v>
      </c>
      <c r="E378" s="18" t="s">
        <v>273</v>
      </c>
    </row>
    <row r="379" spans="1:17" x14ac:dyDescent="0.2">
      <c r="A379" s="10" t="s">
        <v>29</v>
      </c>
      <c r="B379" s="12" t="s">
        <v>280</v>
      </c>
      <c r="C379" s="12" t="s">
        <v>281</v>
      </c>
      <c r="D379" s="10" t="s">
        <v>31</v>
      </c>
      <c r="E379" s="13" t="s">
        <v>282</v>
      </c>
      <c r="F379" s="14" t="s">
        <v>39</v>
      </c>
      <c r="G379" s="15">
        <v>20</v>
      </c>
      <c r="H379" s="66">
        <v>0</v>
      </c>
      <c r="I379" s="16">
        <f>ROUND(ROUND(H379,2)*ROUND(G379,3),2)</f>
        <v>0</v>
      </c>
      <c r="J379" s="16">
        <f>I379*0.21</f>
        <v>0</v>
      </c>
      <c r="K379" s="26">
        <f t="shared" ref="K379" si="83">I379*1.21</f>
        <v>0</v>
      </c>
      <c r="P379">
        <f>(I375*21)/100</f>
        <v>0</v>
      </c>
      <c r="Q379" t="s">
        <v>10</v>
      </c>
    </row>
    <row r="380" spans="1:17" x14ac:dyDescent="0.2">
      <c r="A380" s="17" t="s">
        <v>34</v>
      </c>
      <c r="E380" s="18" t="s">
        <v>31</v>
      </c>
    </row>
    <row r="381" spans="1:17" x14ac:dyDescent="0.2">
      <c r="A381" s="19" t="s">
        <v>35</v>
      </c>
      <c r="E381" s="20" t="s">
        <v>31</v>
      </c>
    </row>
    <row r="382" spans="1:17" ht="25.5" x14ac:dyDescent="0.2">
      <c r="A382" t="s">
        <v>36</v>
      </c>
      <c r="E382" s="18" t="s">
        <v>273</v>
      </c>
    </row>
    <row r="383" spans="1:17" x14ac:dyDescent="0.2">
      <c r="B383" s="23"/>
      <c r="C383" s="25">
        <v>9</v>
      </c>
      <c r="D383" s="23"/>
      <c r="E383" s="24" t="s">
        <v>414</v>
      </c>
      <c r="F383" s="23"/>
      <c r="G383" s="23"/>
      <c r="H383" s="23"/>
      <c r="I383" s="42">
        <f>I384+I388+I392+I396</f>
        <v>0</v>
      </c>
      <c r="J383" s="38">
        <f>I383*0.21</f>
        <v>0</v>
      </c>
      <c r="K383" s="41">
        <f t="shared" ref="K383:K384" si="84">I383*1.21</f>
        <v>0</v>
      </c>
    </row>
    <row r="384" spans="1:17" x14ac:dyDescent="0.2">
      <c r="A384" s="10" t="s">
        <v>29</v>
      </c>
      <c r="B384" s="12" t="s">
        <v>283</v>
      </c>
      <c r="C384" s="12" t="s">
        <v>284</v>
      </c>
      <c r="D384" s="10" t="s">
        <v>31</v>
      </c>
      <c r="E384" s="13" t="s">
        <v>285</v>
      </c>
      <c r="F384" s="14" t="s">
        <v>42</v>
      </c>
      <c r="G384" s="15">
        <v>100</v>
      </c>
      <c r="H384" s="66">
        <v>0</v>
      </c>
      <c r="I384" s="16">
        <f>ROUND(ROUND(H384,2)*ROUND(G384,3),2)</f>
        <v>0</v>
      </c>
      <c r="J384" s="16">
        <f>I384*0.21</f>
        <v>0</v>
      </c>
      <c r="K384" s="26">
        <f t="shared" si="84"/>
        <v>0</v>
      </c>
      <c r="P384">
        <f>(I379*21)/100</f>
        <v>0</v>
      </c>
      <c r="Q384" t="s">
        <v>10</v>
      </c>
    </row>
    <row r="385" spans="1:17" x14ac:dyDescent="0.2">
      <c r="A385" s="17" t="s">
        <v>34</v>
      </c>
      <c r="E385" s="18" t="s">
        <v>31</v>
      </c>
    </row>
    <row r="386" spans="1:17" x14ac:dyDescent="0.2">
      <c r="A386" s="19" t="s">
        <v>35</v>
      </c>
      <c r="E386" s="20" t="s">
        <v>31</v>
      </c>
    </row>
    <row r="387" spans="1:17" x14ac:dyDescent="0.2">
      <c r="A387" t="s">
        <v>36</v>
      </c>
      <c r="E387" s="18" t="s">
        <v>40</v>
      </c>
    </row>
    <row r="388" spans="1:17" x14ac:dyDescent="0.2">
      <c r="A388" s="10" t="s">
        <v>29</v>
      </c>
      <c r="B388" s="12" t="s">
        <v>286</v>
      </c>
      <c r="C388" s="12" t="s">
        <v>287</v>
      </c>
      <c r="D388" s="10" t="s">
        <v>31</v>
      </c>
      <c r="E388" s="13" t="s">
        <v>288</v>
      </c>
      <c r="F388" s="14" t="s">
        <v>42</v>
      </c>
      <c r="G388" s="15">
        <v>100</v>
      </c>
      <c r="H388" s="66">
        <v>0</v>
      </c>
      <c r="I388" s="16">
        <f>ROUND(ROUND(H388,2)*ROUND(G388,3),2)</f>
        <v>0</v>
      </c>
      <c r="J388" s="16">
        <f>I388*0.21</f>
        <v>0</v>
      </c>
      <c r="K388" s="26">
        <f t="shared" ref="K388" si="85">I388*1.21</f>
        <v>0</v>
      </c>
      <c r="P388">
        <f>(I384*21)/100</f>
        <v>0</v>
      </c>
      <c r="Q388" t="s">
        <v>10</v>
      </c>
    </row>
    <row r="389" spans="1:17" x14ac:dyDescent="0.2">
      <c r="A389" s="17" t="s">
        <v>34</v>
      </c>
      <c r="E389" s="18" t="s">
        <v>31</v>
      </c>
    </row>
    <row r="390" spans="1:17" x14ac:dyDescent="0.2">
      <c r="A390" s="19" t="s">
        <v>35</v>
      </c>
      <c r="E390" s="20" t="s">
        <v>31</v>
      </c>
    </row>
    <row r="391" spans="1:17" x14ac:dyDescent="0.2">
      <c r="A391" t="s">
        <v>36</v>
      </c>
      <c r="E391" s="18" t="s">
        <v>40</v>
      </c>
    </row>
    <row r="392" spans="1:17" x14ac:dyDescent="0.2">
      <c r="A392" s="10" t="s">
        <v>29</v>
      </c>
      <c r="B392" s="12" t="s">
        <v>289</v>
      </c>
      <c r="C392" s="12" t="s">
        <v>290</v>
      </c>
      <c r="D392" s="10" t="s">
        <v>31</v>
      </c>
      <c r="E392" s="13" t="s">
        <v>291</v>
      </c>
      <c r="F392" s="14" t="s">
        <v>42</v>
      </c>
      <c r="G392" s="15">
        <v>50</v>
      </c>
      <c r="H392" s="66">
        <v>0</v>
      </c>
      <c r="I392" s="16">
        <f>ROUND(ROUND(H392,2)*ROUND(G392,3),2)</f>
        <v>0</v>
      </c>
      <c r="J392" s="16">
        <f>I392*0.21</f>
        <v>0</v>
      </c>
      <c r="K392" s="26">
        <f t="shared" ref="K392" si="86">I392*1.21</f>
        <v>0</v>
      </c>
      <c r="P392">
        <f>(I388*21)/100</f>
        <v>0</v>
      </c>
      <c r="Q392" t="s">
        <v>10</v>
      </c>
    </row>
    <row r="393" spans="1:17" x14ac:dyDescent="0.2">
      <c r="A393" s="17" t="s">
        <v>34</v>
      </c>
      <c r="E393" s="18" t="s">
        <v>31</v>
      </c>
    </row>
    <row r="394" spans="1:17" x14ac:dyDescent="0.2">
      <c r="A394" s="19" t="s">
        <v>35</v>
      </c>
      <c r="E394" s="20" t="s">
        <v>31</v>
      </c>
    </row>
    <row r="395" spans="1:17" x14ac:dyDescent="0.2">
      <c r="A395" t="s">
        <v>36</v>
      </c>
      <c r="E395" s="18" t="s">
        <v>40</v>
      </c>
    </row>
    <row r="396" spans="1:17" x14ac:dyDescent="0.2">
      <c r="A396" s="10" t="s">
        <v>29</v>
      </c>
      <c r="B396" s="12" t="s">
        <v>292</v>
      </c>
      <c r="C396" s="12" t="s">
        <v>293</v>
      </c>
      <c r="D396" s="10" t="s">
        <v>15</v>
      </c>
      <c r="E396" s="13" t="s">
        <v>294</v>
      </c>
      <c r="F396" s="14" t="s">
        <v>39</v>
      </c>
      <c r="G396" s="15">
        <v>100</v>
      </c>
      <c r="H396" s="66">
        <v>0</v>
      </c>
      <c r="I396" s="16">
        <f>ROUND(ROUND(H396,2)*ROUND(G396,3),2)</f>
        <v>0</v>
      </c>
      <c r="J396" s="16">
        <f>I396*0.21</f>
        <v>0</v>
      </c>
      <c r="K396" s="26">
        <f>I396*1.21</f>
        <v>0</v>
      </c>
      <c r="P396">
        <f>(I392*21)/100</f>
        <v>0</v>
      </c>
      <c r="Q396" t="s">
        <v>10</v>
      </c>
    </row>
    <row r="397" spans="1:17" x14ac:dyDescent="0.2">
      <c r="A397" s="17" t="s">
        <v>34</v>
      </c>
      <c r="E397" s="18" t="s">
        <v>31</v>
      </c>
    </row>
    <row r="398" spans="1:17" x14ac:dyDescent="0.2">
      <c r="A398" s="19" t="s">
        <v>35</v>
      </c>
      <c r="E398" s="20" t="s">
        <v>31</v>
      </c>
    </row>
    <row r="399" spans="1:17" ht="38.25" x14ac:dyDescent="0.2">
      <c r="A399" t="s">
        <v>36</v>
      </c>
      <c r="E399" s="18" t="s">
        <v>295</v>
      </c>
    </row>
    <row r="400" spans="1:17" x14ac:dyDescent="0.2">
      <c r="A400" s="10" t="s">
        <v>29</v>
      </c>
      <c r="B400" s="2"/>
      <c r="C400" s="21"/>
      <c r="D400" s="2"/>
      <c r="E400" s="43" t="s">
        <v>417</v>
      </c>
      <c r="F400" s="2"/>
      <c r="G400" s="2"/>
      <c r="H400" s="2"/>
      <c r="I400" s="34">
        <f>I402+I406+I410+I414+I418+I422+I426+I430+I434+I438+I442+I446+I450+I454+I458+I462+I466+I470+I474+I478+I482</f>
        <v>0</v>
      </c>
      <c r="J400" s="38">
        <f>I400*0.21</f>
        <v>0</v>
      </c>
      <c r="K400" s="41">
        <f t="shared" ref="K400" si="87">I400*1.21</f>
        <v>0</v>
      </c>
      <c r="P400">
        <f>(I396*21)/100</f>
        <v>0</v>
      </c>
      <c r="Q400" t="s">
        <v>10</v>
      </c>
    </row>
    <row r="401" spans="1:17" x14ac:dyDescent="0.2">
      <c r="E401" s="18"/>
    </row>
    <row r="402" spans="1:17" ht="25.5" x14ac:dyDescent="0.2">
      <c r="A402" s="10"/>
      <c r="B402" s="12" t="s">
        <v>296</v>
      </c>
      <c r="C402" s="12" t="s">
        <v>297</v>
      </c>
      <c r="D402" s="10" t="s">
        <v>15</v>
      </c>
      <c r="E402" s="13" t="s">
        <v>298</v>
      </c>
      <c r="F402" s="14" t="s">
        <v>39</v>
      </c>
      <c r="G402" s="15">
        <v>50</v>
      </c>
      <c r="H402" s="66">
        <v>0</v>
      </c>
      <c r="I402" s="16">
        <f>ROUND(ROUND(H402,2)*ROUND(G402,3),2)</f>
        <v>0</v>
      </c>
      <c r="J402" s="16">
        <f>I402*0.21</f>
        <v>0</v>
      </c>
      <c r="K402" s="26">
        <f t="shared" ref="K402" si="88">I402*1.21</f>
        <v>0</v>
      </c>
      <c r="P402" t="e">
        <f>(#REF!*21)/100</f>
        <v>#REF!</v>
      </c>
      <c r="Q402" t="s">
        <v>10</v>
      </c>
    </row>
    <row r="403" spans="1:17" x14ac:dyDescent="0.2">
      <c r="A403" s="17"/>
      <c r="E403" s="18" t="s">
        <v>31</v>
      </c>
    </row>
    <row r="404" spans="1:17" x14ac:dyDescent="0.2">
      <c r="A404" s="19"/>
      <c r="E404" s="20" t="s">
        <v>31</v>
      </c>
    </row>
    <row r="405" spans="1:17" ht="76.5" x14ac:dyDescent="0.2">
      <c r="E405" s="18" t="s">
        <v>299</v>
      </c>
    </row>
    <row r="406" spans="1:17" ht="25.5" x14ac:dyDescent="0.2">
      <c r="A406" s="10" t="s">
        <v>29</v>
      </c>
      <c r="B406" s="12" t="s">
        <v>300</v>
      </c>
      <c r="C406" s="12" t="s">
        <v>301</v>
      </c>
      <c r="D406" s="10" t="s">
        <v>15</v>
      </c>
      <c r="E406" s="13" t="s">
        <v>302</v>
      </c>
      <c r="F406" s="14" t="s">
        <v>39</v>
      </c>
      <c r="G406" s="15">
        <v>50</v>
      </c>
      <c r="H406" s="66">
        <v>0</v>
      </c>
      <c r="I406" s="16">
        <f>ROUND(ROUND(H406,2)*ROUND(G406,3),2)</f>
        <v>0</v>
      </c>
      <c r="J406" s="16">
        <f>I406*0.21</f>
        <v>0</v>
      </c>
      <c r="K406" s="26">
        <f t="shared" ref="K406" si="89">I406*1.21</f>
        <v>0</v>
      </c>
      <c r="P406">
        <f>(I402*21)/100</f>
        <v>0</v>
      </c>
      <c r="Q406" t="s">
        <v>10</v>
      </c>
    </row>
    <row r="407" spans="1:17" x14ac:dyDescent="0.2">
      <c r="A407" s="17" t="s">
        <v>34</v>
      </c>
      <c r="E407" s="18" t="s">
        <v>31</v>
      </c>
    </row>
    <row r="408" spans="1:17" x14ac:dyDescent="0.2">
      <c r="A408" s="19" t="s">
        <v>35</v>
      </c>
      <c r="E408" s="20" t="s">
        <v>31</v>
      </c>
    </row>
    <row r="409" spans="1:17" ht="76.5" x14ac:dyDescent="0.2">
      <c r="A409" t="s">
        <v>36</v>
      </c>
      <c r="E409" s="18" t="s">
        <v>299</v>
      </c>
    </row>
    <row r="410" spans="1:17" ht="25.5" x14ac:dyDescent="0.2">
      <c r="A410" s="10" t="s">
        <v>29</v>
      </c>
      <c r="B410" s="12" t="s">
        <v>303</v>
      </c>
      <c r="C410" s="12" t="s">
        <v>304</v>
      </c>
      <c r="D410" s="10" t="s">
        <v>31</v>
      </c>
      <c r="E410" s="13" t="s">
        <v>305</v>
      </c>
      <c r="F410" s="14" t="s">
        <v>39</v>
      </c>
      <c r="G410" s="15">
        <v>100</v>
      </c>
      <c r="H410" s="66">
        <v>0</v>
      </c>
      <c r="I410" s="16">
        <f>ROUND(ROUND(H410,2)*ROUND(G410,3),2)</f>
        <v>0</v>
      </c>
      <c r="J410" s="16">
        <f>I410*0.21</f>
        <v>0</v>
      </c>
      <c r="K410" s="26">
        <f t="shared" ref="K410" si="90">I410*1.21</f>
        <v>0</v>
      </c>
      <c r="P410">
        <f>(I406*21)/100</f>
        <v>0</v>
      </c>
      <c r="Q410" t="s">
        <v>10</v>
      </c>
    </row>
    <row r="411" spans="1:17" x14ac:dyDescent="0.2">
      <c r="A411" s="17" t="s">
        <v>34</v>
      </c>
      <c r="E411" s="18" t="s">
        <v>31</v>
      </c>
    </row>
    <row r="412" spans="1:17" x14ac:dyDescent="0.2">
      <c r="A412" s="19" t="s">
        <v>35</v>
      </c>
      <c r="E412" s="20" t="s">
        <v>31</v>
      </c>
    </row>
    <row r="413" spans="1:17" ht="89.25" x14ac:dyDescent="0.2">
      <c r="A413" t="s">
        <v>36</v>
      </c>
      <c r="E413" s="18" t="s">
        <v>306</v>
      </c>
    </row>
    <row r="414" spans="1:17" ht="25.5" x14ac:dyDescent="0.2">
      <c r="A414" s="10" t="s">
        <v>29</v>
      </c>
      <c r="B414" s="12" t="s">
        <v>307</v>
      </c>
      <c r="C414" s="12" t="s">
        <v>308</v>
      </c>
      <c r="D414" s="10" t="s">
        <v>31</v>
      </c>
      <c r="E414" s="13" t="s">
        <v>309</v>
      </c>
      <c r="F414" s="14" t="s">
        <v>39</v>
      </c>
      <c r="G414" s="15">
        <v>100</v>
      </c>
      <c r="H414" s="66">
        <v>0</v>
      </c>
      <c r="I414" s="16">
        <f>ROUND(ROUND(H414,2)*ROUND(G414,3),2)</f>
        <v>0</v>
      </c>
      <c r="J414" s="16">
        <f>I414*0.21</f>
        <v>0</v>
      </c>
      <c r="K414" s="26">
        <f t="shared" ref="K414" si="91">I414*1.21</f>
        <v>0</v>
      </c>
      <c r="P414">
        <f>(I410*21)/100</f>
        <v>0</v>
      </c>
      <c r="Q414" t="s">
        <v>10</v>
      </c>
    </row>
    <row r="415" spans="1:17" x14ac:dyDescent="0.2">
      <c r="A415" s="17" t="s">
        <v>34</v>
      </c>
      <c r="E415" s="18" t="s">
        <v>31</v>
      </c>
    </row>
    <row r="416" spans="1:17" x14ac:dyDescent="0.2">
      <c r="A416" s="19" t="s">
        <v>35</v>
      </c>
      <c r="E416" s="20" t="s">
        <v>31</v>
      </c>
    </row>
    <row r="417" spans="1:17" ht="89.25" x14ac:dyDescent="0.2">
      <c r="A417" t="s">
        <v>36</v>
      </c>
      <c r="E417" s="18" t="s">
        <v>306</v>
      </c>
    </row>
    <row r="418" spans="1:17" ht="25.5" x14ac:dyDescent="0.2">
      <c r="A418" s="10" t="s">
        <v>29</v>
      </c>
      <c r="B418" s="12" t="s">
        <v>310</v>
      </c>
      <c r="C418" s="12" t="s">
        <v>311</v>
      </c>
      <c r="D418" s="10" t="s">
        <v>15</v>
      </c>
      <c r="E418" s="13" t="s">
        <v>312</v>
      </c>
      <c r="F418" s="14" t="s">
        <v>39</v>
      </c>
      <c r="G418" s="15">
        <v>100</v>
      </c>
      <c r="H418" s="66">
        <v>0</v>
      </c>
      <c r="I418" s="16">
        <f>ROUND(ROUND(H418,2)*ROUND(G418,3),2)</f>
        <v>0</v>
      </c>
      <c r="J418" s="16">
        <f>I418*0.21</f>
        <v>0</v>
      </c>
      <c r="K418" s="26">
        <f t="shared" ref="K418" si="92">I418*1.21</f>
        <v>0</v>
      </c>
      <c r="P418">
        <f>(I414*21)/100</f>
        <v>0</v>
      </c>
      <c r="Q418" t="s">
        <v>10</v>
      </c>
    </row>
    <row r="419" spans="1:17" x14ac:dyDescent="0.2">
      <c r="A419" s="17" t="s">
        <v>34</v>
      </c>
      <c r="E419" s="18" t="s">
        <v>31</v>
      </c>
    </row>
    <row r="420" spans="1:17" x14ac:dyDescent="0.2">
      <c r="A420" s="19" t="s">
        <v>35</v>
      </c>
      <c r="E420" s="20" t="s">
        <v>31</v>
      </c>
    </row>
    <row r="421" spans="1:17" ht="89.25" x14ac:dyDescent="0.2">
      <c r="A421" t="s">
        <v>36</v>
      </c>
      <c r="E421" s="18" t="s">
        <v>306</v>
      </c>
    </row>
    <row r="422" spans="1:17" ht="25.5" x14ac:dyDescent="0.2">
      <c r="A422" s="10" t="s">
        <v>29</v>
      </c>
      <c r="B422" s="12" t="s">
        <v>313</v>
      </c>
      <c r="C422" s="12" t="s">
        <v>314</v>
      </c>
      <c r="D422" s="10" t="s">
        <v>31</v>
      </c>
      <c r="E422" s="13" t="s">
        <v>315</v>
      </c>
      <c r="F422" s="14" t="s">
        <v>39</v>
      </c>
      <c r="G422" s="15">
        <v>50</v>
      </c>
      <c r="H422" s="66">
        <v>0</v>
      </c>
      <c r="I422" s="16">
        <f>ROUND(ROUND(H422,2)*ROUND(G422,3),2)</f>
        <v>0</v>
      </c>
      <c r="J422" s="16">
        <f>I422*0.21</f>
        <v>0</v>
      </c>
      <c r="K422" s="26">
        <f t="shared" ref="K422" si="93">I422*1.21</f>
        <v>0</v>
      </c>
      <c r="P422">
        <f>(I418*21)/100</f>
        <v>0</v>
      </c>
      <c r="Q422" t="s">
        <v>10</v>
      </c>
    </row>
    <row r="423" spans="1:17" x14ac:dyDescent="0.2">
      <c r="A423" s="17" t="s">
        <v>34</v>
      </c>
      <c r="E423" s="18" t="s">
        <v>31</v>
      </c>
    </row>
    <row r="424" spans="1:17" x14ac:dyDescent="0.2">
      <c r="A424" s="19" t="s">
        <v>35</v>
      </c>
      <c r="E424" s="20" t="s">
        <v>31</v>
      </c>
    </row>
    <row r="425" spans="1:17" ht="63.75" x14ac:dyDescent="0.2">
      <c r="A425" t="s">
        <v>36</v>
      </c>
      <c r="E425" s="18" t="s">
        <v>316</v>
      </c>
    </row>
    <row r="426" spans="1:17" ht="25.5" x14ac:dyDescent="0.2">
      <c r="A426" s="10" t="s">
        <v>29</v>
      </c>
      <c r="B426" s="12" t="s">
        <v>317</v>
      </c>
      <c r="C426" s="12" t="s">
        <v>314</v>
      </c>
      <c r="D426" s="10" t="s">
        <v>15</v>
      </c>
      <c r="E426" s="13" t="s">
        <v>318</v>
      </c>
      <c r="F426" s="14" t="s">
        <v>45</v>
      </c>
      <c r="G426" s="15">
        <v>10</v>
      </c>
      <c r="H426" s="66">
        <v>0</v>
      </c>
      <c r="I426" s="16">
        <f>ROUND(ROUND(H426,2)*ROUND(G426,3),2)</f>
        <v>0</v>
      </c>
      <c r="J426" s="16">
        <f>I426*0.21</f>
        <v>0</v>
      </c>
      <c r="K426" s="26">
        <f>I426*1.21</f>
        <v>0</v>
      </c>
      <c r="P426">
        <f>(I422*21)/100</f>
        <v>0</v>
      </c>
      <c r="Q426" t="s">
        <v>10</v>
      </c>
    </row>
    <row r="427" spans="1:17" x14ac:dyDescent="0.2">
      <c r="A427" s="17" t="s">
        <v>34</v>
      </c>
      <c r="E427" s="18" t="s">
        <v>31</v>
      </c>
    </row>
    <row r="428" spans="1:17" x14ac:dyDescent="0.2">
      <c r="A428" s="19" t="s">
        <v>35</v>
      </c>
      <c r="E428" s="20" t="s">
        <v>31</v>
      </c>
    </row>
    <row r="429" spans="1:17" ht="51" x14ac:dyDescent="0.2">
      <c r="A429" t="s">
        <v>36</v>
      </c>
      <c r="E429" s="18" t="s">
        <v>319</v>
      </c>
    </row>
    <row r="430" spans="1:17" ht="25.5" x14ac:dyDescent="0.2">
      <c r="A430" s="10" t="s">
        <v>29</v>
      </c>
      <c r="B430" s="12" t="s">
        <v>320</v>
      </c>
      <c r="C430" s="12" t="s">
        <v>314</v>
      </c>
      <c r="D430" s="10" t="s">
        <v>10</v>
      </c>
      <c r="E430" s="13" t="s">
        <v>321</v>
      </c>
      <c r="F430" s="14" t="s">
        <v>45</v>
      </c>
      <c r="G430" s="15">
        <v>5</v>
      </c>
      <c r="H430" s="66">
        <v>0</v>
      </c>
      <c r="I430" s="16">
        <f>ROUND(ROUND(H430,2)*ROUND(G430,3),2)</f>
        <v>0</v>
      </c>
      <c r="J430" s="16">
        <f>I430*0.21</f>
        <v>0</v>
      </c>
      <c r="K430" s="26">
        <f t="shared" ref="K430" si="94">I430*1.21</f>
        <v>0</v>
      </c>
      <c r="P430">
        <f>(I426*21)/100</f>
        <v>0</v>
      </c>
      <c r="Q430" t="s">
        <v>10</v>
      </c>
    </row>
    <row r="431" spans="1:17" x14ac:dyDescent="0.2">
      <c r="A431" s="17" t="s">
        <v>34</v>
      </c>
      <c r="E431" s="18" t="s">
        <v>31</v>
      </c>
    </row>
    <row r="432" spans="1:17" x14ac:dyDescent="0.2">
      <c r="A432" s="19" t="s">
        <v>35</v>
      </c>
      <c r="E432" s="20" t="s">
        <v>31</v>
      </c>
    </row>
    <row r="433" spans="1:17" ht="51" x14ac:dyDescent="0.2">
      <c r="A433" t="s">
        <v>36</v>
      </c>
      <c r="E433" s="18" t="s">
        <v>319</v>
      </c>
    </row>
    <row r="434" spans="1:17" ht="25.5" x14ac:dyDescent="0.2">
      <c r="A434" s="10" t="s">
        <v>29</v>
      </c>
      <c r="B434" s="12" t="s">
        <v>322</v>
      </c>
      <c r="C434" s="12" t="s">
        <v>323</v>
      </c>
      <c r="D434" s="10" t="s">
        <v>31</v>
      </c>
      <c r="E434" s="13" t="s">
        <v>324</v>
      </c>
      <c r="F434" s="14" t="s">
        <v>39</v>
      </c>
      <c r="G434" s="15">
        <v>50</v>
      </c>
      <c r="H434" s="66">
        <v>0</v>
      </c>
      <c r="I434" s="16">
        <f>ROUND(ROUND(H434,2)*ROUND(G434,3),2)</f>
        <v>0</v>
      </c>
      <c r="J434" s="16">
        <f>I434*0.21</f>
        <v>0</v>
      </c>
      <c r="K434" s="26">
        <f t="shared" ref="K434" si="95">I434*1.21</f>
        <v>0</v>
      </c>
      <c r="P434">
        <f>(I430*21)/100</f>
        <v>0</v>
      </c>
      <c r="Q434" t="s">
        <v>10</v>
      </c>
    </row>
    <row r="435" spans="1:17" x14ac:dyDescent="0.2">
      <c r="A435" s="17" t="s">
        <v>34</v>
      </c>
      <c r="E435" s="18" t="s">
        <v>31</v>
      </c>
    </row>
    <row r="436" spans="1:17" x14ac:dyDescent="0.2">
      <c r="A436" s="19" t="s">
        <v>35</v>
      </c>
      <c r="E436" s="20" t="s">
        <v>31</v>
      </c>
    </row>
    <row r="437" spans="1:17" ht="63.75" x14ac:dyDescent="0.2">
      <c r="A437" t="s">
        <v>36</v>
      </c>
      <c r="E437" s="18" t="s">
        <v>316</v>
      </c>
    </row>
    <row r="438" spans="1:17" ht="25.5" x14ac:dyDescent="0.2">
      <c r="A438" s="10" t="s">
        <v>29</v>
      </c>
      <c r="B438" s="12" t="s">
        <v>325</v>
      </c>
      <c r="C438" s="12" t="s">
        <v>323</v>
      </c>
      <c r="D438" s="10" t="s">
        <v>15</v>
      </c>
      <c r="E438" s="13" t="s">
        <v>326</v>
      </c>
      <c r="F438" s="14" t="s">
        <v>45</v>
      </c>
      <c r="G438" s="15">
        <v>10</v>
      </c>
      <c r="H438" s="66">
        <v>0</v>
      </c>
      <c r="I438" s="16">
        <f>ROUND(ROUND(H438,2)*ROUND(G438,3),2)</f>
        <v>0</v>
      </c>
      <c r="J438" s="16">
        <f>I438*0.21</f>
        <v>0</v>
      </c>
      <c r="K438" s="26">
        <f t="shared" ref="K438" si="96">I438*1.21</f>
        <v>0</v>
      </c>
      <c r="P438">
        <f>(I434*21)/100</f>
        <v>0</v>
      </c>
      <c r="Q438" t="s">
        <v>10</v>
      </c>
    </row>
    <row r="439" spans="1:17" x14ac:dyDescent="0.2">
      <c r="A439" s="17" t="s">
        <v>34</v>
      </c>
      <c r="E439" s="18" t="s">
        <v>31</v>
      </c>
    </row>
    <row r="440" spans="1:17" x14ac:dyDescent="0.2">
      <c r="A440" s="19" t="s">
        <v>35</v>
      </c>
      <c r="E440" s="20" t="s">
        <v>31</v>
      </c>
    </row>
    <row r="441" spans="1:17" ht="51" x14ac:dyDescent="0.2">
      <c r="A441" t="s">
        <v>36</v>
      </c>
      <c r="E441" s="18" t="s">
        <v>319</v>
      </c>
    </row>
    <row r="442" spans="1:17" ht="25.5" x14ac:dyDescent="0.2">
      <c r="A442" s="10" t="s">
        <v>29</v>
      </c>
      <c r="B442" s="12" t="s">
        <v>327</v>
      </c>
      <c r="C442" s="12" t="s">
        <v>323</v>
      </c>
      <c r="D442" s="10" t="s">
        <v>10</v>
      </c>
      <c r="E442" s="13" t="s">
        <v>328</v>
      </c>
      <c r="F442" s="14" t="s">
        <v>45</v>
      </c>
      <c r="G442" s="15">
        <v>5</v>
      </c>
      <c r="H442" s="66">
        <v>0</v>
      </c>
      <c r="I442" s="16">
        <f>ROUND(ROUND(H442,2)*ROUND(G442,3),2)</f>
        <v>0</v>
      </c>
      <c r="J442" s="16">
        <f>I442*0.21</f>
        <v>0</v>
      </c>
      <c r="K442" s="26">
        <f t="shared" ref="K442" si="97">I442*1.21</f>
        <v>0</v>
      </c>
      <c r="P442">
        <f>(I438*21)/100</f>
        <v>0</v>
      </c>
      <c r="Q442" t="s">
        <v>10</v>
      </c>
    </row>
    <row r="443" spans="1:17" x14ac:dyDescent="0.2">
      <c r="A443" s="17" t="s">
        <v>34</v>
      </c>
      <c r="E443" s="18" t="s">
        <v>31</v>
      </c>
    </row>
    <row r="444" spans="1:17" x14ac:dyDescent="0.2">
      <c r="A444" s="19" t="s">
        <v>35</v>
      </c>
      <c r="E444" s="20" t="s">
        <v>31</v>
      </c>
    </row>
    <row r="445" spans="1:17" ht="51" x14ac:dyDescent="0.2">
      <c r="A445" t="s">
        <v>36</v>
      </c>
      <c r="E445" s="18" t="s">
        <v>319</v>
      </c>
    </row>
    <row r="446" spans="1:17" ht="25.5" x14ac:dyDescent="0.2">
      <c r="A446" s="10" t="s">
        <v>29</v>
      </c>
      <c r="B446" s="12" t="s">
        <v>329</v>
      </c>
      <c r="C446" s="12" t="s">
        <v>330</v>
      </c>
      <c r="D446" s="10" t="s">
        <v>31</v>
      </c>
      <c r="E446" s="13" t="s">
        <v>331</v>
      </c>
      <c r="F446" s="14" t="s">
        <v>39</v>
      </c>
      <c r="G446" s="15">
        <v>50</v>
      </c>
      <c r="H446" s="66">
        <v>0</v>
      </c>
      <c r="I446" s="16">
        <f>ROUND(ROUND(H446,2)*ROUND(G446,3),2)</f>
        <v>0</v>
      </c>
      <c r="J446" s="16">
        <f>I446*0.21</f>
        <v>0</v>
      </c>
      <c r="K446" s="26">
        <f t="shared" ref="K446" si="98">I446*1.21</f>
        <v>0</v>
      </c>
      <c r="P446">
        <f>(I442*21)/100</f>
        <v>0</v>
      </c>
      <c r="Q446" t="s">
        <v>10</v>
      </c>
    </row>
    <row r="447" spans="1:17" x14ac:dyDescent="0.2">
      <c r="A447" s="17" t="s">
        <v>34</v>
      </c>
      <c r="E447" s="18" t="s">
        <v>31</v>
      </c>
    </row>
    <row r="448" spans="1:17" x14ac:dyDescent="0.2">
      <c r="A448" s="19" t="s">
        <v>35</v>
      </c>
      <c r="E448" s="20" t="s">
        <v>31</v>
      </c>
    </row>
    <row r="449" spans="1:17" ht="63.75" x14ac:dyDescent="0.2">
      <c r="A449" t="s">
        <v>36</v>
      </c>
      <c r="E449" s="18" t="s">
        <v>316</v>
      </c>
    </row>
    <row r="450" spans="1:17" ht="25.5" x14ac:dyDescent="0.2">
      <c r="A450" s="10" t="s">
        <v>29</v>
      </c>
      <c r="B450" s="12" t="s">
        <v>332</v>
      </c>
      <c r="C450" s="12" t="s">
        <v>330</v>
      </c>
      <c r="D450" s="10" t="s">
        <v>15</v>
      </c>
      <c r="E450" s="13" t="s">
        <v>333</v>
      </c>
      <c r="F450" s="14" t="s">
        <v>45</v>
      </c>
      <c r="G450" s="15">
        <v>10</v>
      </c>
      <c r="H450" s="66">
        <v>0</v>
      </c>
      <c r="I450" s="16">
        <f>ROUND(ROUND(H450,2)*ROUND(G450,3),2)</f>
        <v>0</v>
      </c>
      <c r="J450" s="16">
        <f>I450*0.21</f>
        <v>0</v>
      </c>
      <c r="K450" s="26">
        <f t="shared" ref="K450" si="99">I450*1.21</f>
        <v>0</v>
      </c>
      <c r="P450">
        <f>(I446*21)/100</f>
        <v>0</v>
      </c>
      <c r="Q450" t="s">
        <v>10</v>
      </c>
    </row>
    <row r="451" spans="1:17" x14ac:dyDescent="0.2">
      <c r="A451" s="17" t="s">
        <v>34</v>
      </c>
      <c r="E451" s="18" t="s">
        <v>31</v>
      </c>
    </row>
    <row r="452" spans="1:17" x14ac:dyDescent="0.2">
      <c r="A452" s="19" t="s">
        <v>35</v>
      </c>
      <c r="E452" s="20" t="s">
        <v>31</v>
      </c>
    </row>
    <row r="453" spans="1:17" ht="51" x14ac:dyDescent="0.2">
      <c r="A453" t="s">
        <v>36</v>
      </c>
      <c r="E453" s="18" t="s">
        <v>334</v>
      </c>
    </row>
    <row r="454" spans="1:17" ht="25.5" x14ac:dyDescent="0.2">
      <c r="A454" s="10" t="s">
        <v>29</v>
      </c>
      <c r="B454" s="12" t="s">
        <v>335</v>
      </c>
      <c r="C454" s="12" t="s">
        <v>330</v>
      </c>
      <c r="D454" s="10" t="s">
        <v>10</v>
      </c>
      <c r="E454" s="13" t="s">
        <v>336</v>
      </c>
      <c r="F454" s="14" t="s">
        <v>45</v>
      </c>
      <c r="G454" s="15">
        <v>5</v>
      </c>
      <c r="H454" s="66">
        <v>0</v>
      </c>
      <c r="I454" s="16">
        <f>ROUND(ROUND(H454,2)*ROUND(G454,3),2)</f>
        <v>0</v>
      </c>
      <c r="J454" s="16">
        <f>I454*0.21</f>
        <v>0</v>
      </c>
      <c r="K454" s="26">
        <f t="shared" ref="K454" si="100">I454*1.21</f>
        <v>0</v>
      </c>
      <c r="P454">
        <f>(I450*21)/100</f>
        <v>0</v>
      </c>
      <c r="Q454" t="s">
        <v>10</v>
      </c>
    </row>
    <row r="455" spans="1:17" x14ac:dyDescent="0.2">
      <c r="A455" s="17" t="s">
        <v>34</v>
      </c>
      <c r="E455" s="18" t="s">
        <v>31</v>
      </c>
    </row>
    <row r="456" spans="1:17" x14ac:dyDescent="0.2">
      <c r="A456" s="19" t="s">
        <v>35</v>
      </c>
      <c r="E456" s="20" t="s">
        <v>31</v>
      </c>
    </row>
    <row r="457" spans="1:17" ht="51" x14ac:dyDescent="0.2">
      <c r="A457" t="s">
        <v>36</v>
      </c>
      <c r="E457" s="18" t="s">
        <v>319</v>
      </c>
    </row>
    <row r="458" spans="1:17" ht="25.5" x14ac:dyDescent="0.2">
      <c r="A458" s="10" t="s">
        <v>29</v>
      </c>
      <c r="B458" s="12" t="s">
        <v>337</v>
      </c>
      <c r="C458" s="12" t="s">
        <v>330</v>
      </c>
      <c r="D458" s="10" t="s">
        <v>25</v>
      </c>
      <c r="E458" s="13" t="s">
        <v>338</v>
      </c>
      <c r="F458" s="14" t="s">
        <v>45</v>
      </c>
      <c r="G458" s="15">
        <v>25</v>
      </c>
      <c r="H458" s="66">
        <v>0</v>
      </c>
      <c r="I458" s="16">
        <f>ROUND(ROUND(H458,2)*ROUND(G458,3),2)</f>
        <v>0</v>
      </c>
      <c r="J458" s="16">
        <f>I458*0.21</f>
        <v>0</v>
      </c>
      <c r="K458" s="26">
        <f t="shared" ref="K458" si="101">I458*1.21</f>
        <v>0</v>
      </c>
      <c r="P458">
        <f>(I454*21)/100</f>
        <v>0</v>
      </c>
      <c r="Q458" t="s">
        <v>10</v>
      </c>
    </row>
    <row r="459" spans="1:17" x14ac:dyDescent="0.2">
      <c r="A459" s="17" t="s">
        <v>34</v>
      </c>
      <c r="E459" s="18" t="s">
        <v>31</v>
      </c>
    </row>
    <row r="460" spans="1:17" x14ac:dyDescent="0.2">
      <c r="A460" s="19" t="s">
        <v>35</v>
      </c>
      <c r="E460" s="20" t="s">
        <v>31</v>
      </c>
    </row>
    <row r="461" spans="1:17" ht="38.25" x14ac:dyDescent="0.2">
      <c r="A461" t="s">
        <v>36</v>
      </c>
      <c r="E461" s="18" t="s">
        <v>339</v>
      </c>
    </row>
    <row r="462" spans="1:17" ht="25.5" x14ac:dyDescent="0.2">
      <c r="A462" s="10" t="s">
        <v>29</v>
      </c>
      <c r="B462" s="12" t="s">
        <v>340</v>
      </c>
      <c r="C462" s="12" t="s">
        <v>341</v>
      </c>
      <c r="D462" s="10" t="s">
        <v>15</v>
      </c>
      <c r="E462" s="13" t="s">
        <v>342</v>
      </c>
      <c r="F462" s="14" t="s">
        <v>39</v>
      </c>
      <c r="G462" s="15">
        <v>50</v>
      </c>
      <c r="H462" s="66">
        <v>0</v>
      </c>
      <c r="I462" s="16">
        <f>ROUND(ROUND(H462,2)*ROUND(G462,3),2)</f>
        <v>0</v>
      </c>
      <c r="J462" s="16">
        <f>I462*0.21</f>
        <v>0</v>
      </c>
      <c r="K462" s="26">
        <f t="shared" ref="K462" si="102">I462*1.21</f>
        <v>0</v>
      </c>
      <c r="P462">
        <f>(I458*21)/100</f>
        <v>0</v>
      </c>
      <c r="Q462" t="s">
        <v>10</v>
      </c>
    </row>
    <row r="463" spans="1:17" x14ac:dyDescent="0.2">
      <c r="A463" s="17" t="s">
        <v>34</v>
      </c>
      <c r="E463" s="18" t="s">
        <v>31</v>
      </c>
    </row>
    <row r="464" spans="1:17" x14ac:dyDescent="0.2">
      <c r="A464" s="19" t="s">
        <v>35</v>
      </c>
      <c r="E464" s="20" t="s">
        <v>31</v>
      </c>
    </row>
    <row r="465" spans="1:17" ht="76.5" x14ac:dyDescent="0.2">
      <c r="A465" t="s">
        <v>36</v>
      </c>
      <c r="E465" s="18" t="s">
        <v>343</v>
      </c>
    </row>
    <row r="466" spans="1:17" x14ac:dyDescent="0.2">
      <c r="A466" s="10" t="s">
        <v>29</v>
      </c>
      <c r="B466" s="12" t="s">
        <v>344</v>
      </c>
      <c r="C466" s="12" t="s">
        <v>341</v>
      </c>
      <c r="D466" s="10" t="s">
        <v>10</v>
      </c>
      <c r="E466" s="13" t="s">
        <v>345</v>
      </c>
      <c r="F466" s="14" t="s">
        <v>39</v>
      </c>
      <c r="G466" s="15">
        <v>20</v>
      </c>
      <c r="H466" s="66">
        <v>0</v>
      </c>
      <c r="I466" s="16">
        <f>ROUND(ROUND(H466,2)*ROUND(G466,3),2)</f>
        <v>0</v>
      </c>
      <c r="J466" s="16">
        <f>I466*0.21</f>
        <v>0</v>
      </c>
      <c r="K466" s="26">
        <f t="shared" ref="K466" si="103">I466*1.21</f>
        <v>0</v>
      </c>
      <c r="P466">
        <f>(I462*21)/100</f>
        <v>0</v>
      </c>
      <c r="Q466" t="s">
        <v>10</v>
      </c>
    </row>
    <row r="467" spans="1:17" x14ac:dyDescent="0.2">
      <c r="A467" s="17" t="s">
        <v>34</v>
      </c>
      <c r="E467" s="18" t="s">
        <v>31</v>
      </c>
    </row>
    <row r="468" spans="1:17" x14ac:dyDescent="0.2">
      <c r="A468" s="19" t="s">
        <v>35</v>
      </c>
      <c r="E468" s="20" t="s">
        <v>31</v>
      </c>
    </row>
    <row r="469" spans="1:17" ht="38.25" x14ac:dyDescent="0.2">
      <c r="A469" t="s">
        <v>36</v>
      </c>
      <c r="E469" s="18" t="s">
        <v>346</v>
      </c>
    </row>
    <row r="470" spans="1:17" x14ac:dyDescent="0.2">
      <c r="A470" s="10" t="s">
        <v>29</v>
      </c>
      <c r="B470" s="12" t="s">
        <v>347</v>
      </c>
      <c r="C470" s="12" t="s">
        <v>341</v>
      </c>
      <c r="D470" s="10" t="s">
        <v>9</v>
      </c>
      <c r="E470" s="13" t="s">
        <v>348</v>
      </c>
      <c r="F470" s="14" t="s">
        <v>39</v>
      </c>
      <c r="G470" s="15">
        <v>20</v>
      </c>
      <c r="H470" s="66">
        <v>0</v>
      </c>
      <c r="I470" s="16">
        <f>ROUND(ROUND(H470,2)*ROUND(G470,3),2)</f>
        <v>0</v>
      </c>
      <c r="J470" s="16">
        <f>I470*0.21</f>
        <v>0</v>
      </c>
      <c r="K470" s="26">
        <f t="shared" ref="K470" si="104">I470*1.21</f>
        <v>0</v>
      </c>
      <c r="P470">
        <f>(I466*21)/100</f>
        <v>0</v>
      </c>
      <c r="Q470" t="s">
        <v>10</v>
      </c>
    </row>
    <row r="471" spans="1:17" x14ac:dyDescent="0.2">
      <c r="A471" s="17" t="s">
        <v>34</v>
      </c>
      <c r="E471" s="18" t="s">
        <v>31</v>
      </c>
    </row>
    <row r="472" spans="1:17" x14ac:dyDescent="0.2">
      <c r="A472" s="19" t="s">
        <v>35</v>
      </c>
      <c r="E472" s="20" t="s">
        <v>31</v>
      </c>
    </row>
    <row r="473" spans="1:17" ht="25.5" x14ac:dyDescent="0.2">
      <c r="A473" t="s">
        <v>36</v>
      </c>
      <c r="E473" s="18" t="s">
        <v>349</v>
      </c>
    </row>
    <row r="474" spans="1:17" ht="25.5" x14ac:dyDescent="0.2">
      <c r="A474" s="10" t="s">
        <v>29</v>
      </c>
      <c r="B474" s="12" t="s">
        <v>350</v>
      </c>
      <c r="C474" s="12" t="s">
        <v>351</v>
      </c>
      <c r="D474" s="10" t="s">
        <v>15</v>
      </c>
      <c r="E474" s="13" t="s">
        <v>352</v>
      </c>
      <c r="F474" s="14" t="s">
        <v>39</v>
      </c>
      <c r="G474" s="15">
        <v>50</v>
      </c>
      <c r="H474" s="66">
        <v>0</v>
      </c>
      <c r="I474" s="16">
        <f>ROUND(ROUND(H474,2)*ROUND(G474,3),2)</f>
        <v>0</v>
      </c>
      <c r="J474" s="16">
        <f>I474*0.21</f>
        <v>0</v>
      </c>
      <c r="K474" s="26">
        <f t="shared" ref="K474" si="105">I474*1.21</f>
        <v>0</v>
      </c>
      <c r="P474">
        <f>(I470*21)/100</f>
        <v>0</v>
      </c>
      <c r="Q474" t="s">
        <v>10</v>
      </c>
    </row>
    <row r="475" spans="1:17" x14ac:dyDescent="0.2">
      <c r="A475" s="17" t="s">
        <v>34</v>
      </c>
      <c r="E475" s="18" t="s">
        <v>31</v>
      </c>
    </row>
    <row r="476" spans="1:17" x14ac:dyDescent="0.2">
      <c r="A476" s="19" t="s">
        <v>35</v>
      </c>
      <c r="E476" s="20" t="s">
        <v>31</v>
      </c>
    </row>
    <row r="477" spans="1:17" ht="76.5" x14ac:dyDescent="0.2">
      <c r="A477" t="s">
        <v>36</v>
      </c>
      <c r="E477" s="18" t="s">
        <v>343</v>
      </c>
    </row>
    <row r="478" spans="1:17" x14ac:dyDescent="0.2">
      <c r="A478" s="10" t="s">
        <v>29</v>
      </c>
      <c r="B478" s="12" t="s">
        <v>353</v>
      </c>
      <c r="C478" s="12" t="s">
        <v>351</v>
      </c>
      <c r="D478" s="10" t="s">
        <v>10</v>
      </c>
      <c r="E478" s="13" t="s">
        <v>354</v>
      </c>
      <c r="F478" s="14" t="s">
        <v>39</v>
      </c>
      <c r="G478" s="15">
        <v>20</v>
      </c>
      <c r="H478" s="66">
        <v>0</v>
      </c>
      <c r="I478" s="16">
        <f>ROUND(ROUND(H478,2)*ROUND(G478,3),2)</f>
        <v>0</v>
      </c>
      <c r="J478" s="16">
        <f>I478*0.21</f>
        <v>0</v>
      </c>
      <c r="K478" s="26">
        <f t="shared" ref="K478" si="106">I478*1.21</f>
        <v>0</v>
      </c>
      <c r="P478">
        <f>(I474*21)/100</f>
        <v>0</v>
      </c>
      <c r="Q478" t="s">
        <v>10</v>
      </c>
    </row>
    <row r="479" spans="1:17" x14ac:dyDescent="0.2">
      <c r="A479" s="17" t="s">
        <v>34</v>
      </c>
      <c r="E479" s="18" t="s">
        <v>31</v>
      </c>
    </row>
    <row r="480" spans="1:17" x14ac:dyDescent="0.2">
      <c r="A480" s="19" t="s">
        <v>35</v>
      </c>
      <c r="E480" s="20" t="s">
        <v>31</v>
      </c>
    </row>
    <row r="481" spans="1:17" ht="38.25" x14ac:dyDescent="0.2">
      <c r="A481" t="s">
        <v>36</v>
      </c>
      <c r="E481" s="18" t="s">
        <v>346</v>
      </c>
    </row>
    <row r="482" spans="1:17" x14ac:dyDescent="0.2">
      <c r="A482" s="10" t="s">
        <v>29</v>
      </c>
      <c r="B482" s="12" t="s">
        <v>355</v>
      </c>
      <c r="C482" s="12" t="s">
        <v>351</v>
      </c>
      <c r="D482" s="10" t="s">
        <v>9</v>
      </c>
      <c r="E482" s="13" t="s">
        <v>356</v>
      </c>
      <c r="F482" s="14" t="s">
        <v>39</v>
      </c>
      <c r="G482" s="15">
        <v>20</v>
      </c>
      <c r="H482" s="66">
        <v>0</v>
      </c>
      <c r="I482" s="16">
        <f>ROUND(ROUND(H482,2)*ROUND(G482,3),2)</f>
        <v>0</v>
      </c>
      <c r="J482" s="16">
        <f>I482*0.21</f>
        <v>0</v>
      </c>
      <c r="K482" s="26">
        <f t="shared" ref="K482" si="107">I482*1.21</f>
        <v>0</v>
      </c>
      <c r="P482">
        <f>(I478*21)/100</f>
        <v>0</v>
      </c>
      <c r="Q482" t="s">
        <v>10</v>
      </c>
    </row>
    <row r="483" spans="1:17" x14ac:dyDescent="0.2">
      <c r="A483" s="17" t="s">
        <v>34</v>
      </c>
      <c r="E483" s="18" t="s">
        <v>31</v>
      </c>
    </row>
    <row r="484" spans="1:17" x14ac:dyDescent="0.2">
      <c r="A484" s="19" t="s">
        <v>35</v>
      </c>
      <c r="E484" s="20" t="s">
        <v>31</v>
      </c>
    </row>
    <row r="485" spans="1:17" ht="25.5" x14ac:dyDescent="0.2">
      <c r="A485" t="s">
        <v>36</v>
      </c>
      <c r="E485" s="45" t="s">
        <v>349</v>
      </c>
    </row>
    <row r="486" spans="1:17" x14ac:dyDescent="0.2">
      <c r="E486" s="45"/>
    </row>
    <row r="487" spans="1:17" x14ac:dyDescent="0.2">
      <c r="A487" s="44" t="s">
        <v>29</v>
      </c>
      <c r="B487" s="55"/>
      <c r="C487" s="55"/>
      <c r="D487" s="56"/>
      <c r="E487" s="57" t="s">
        <v>418</v>
      </c>
      <c r="F487" s="52"/>
      <c r="G487" s="53"/>
      <c r="H487" s="54"/>
      <c r="I487" s="58">
        <f>I488+I492+I496+I500+I504+I508+I512+I516+I520+I524+I528+I532+I536+I540</f>
        <v>0</v>
      </c>
      <c r="J487" s="38">
        <f>I487*0.21</f>
        <v>0</v>
      </c>
      <c r="K487" s="41">
        <f>I487*1.21</f>
        <v>0</v>
      </c>
      <c r="P487">
        <f>(I482*21)/100</f>
        <v>0</v>
      </c>
      <c r="Q487" t="s">
        <v>10</v>
      </c>
    </row>
    <row r="488" spans="1:17" x14ac:dyDescent="0.2">
      <c r="A488" s="10" t="s">
        <v>29</v>
      </c>
      <c r="B488" s="46" t="s">
        <v>357</v>
      </c>
      <c r="C488" s="46" t="s">
        <v>358</v>
      </c>
      <c r="D488" s="47" t="s">
        <v>15</v>
      </c>
      <c r="E488" s="48" t="s">
        <v>359</v>
      </c>
      <c r="F488" s="49" t="s">
        <v>49</v>
      </c>
      <c r="G488" s="50">
        <v>10000</v>
      </c>
      <c r="H488" s="67">
        <v>0</v>
      </c>
      <c r="I488" s="51">
        <f>ROUND(ROUND(H488,2)*ROUND(G488,3),2)</f>
        <v>0</v>
      </c>
      <c r="J488" s="51">
        <f>I488*0.21</f>
        <v>0</v>
      </c>
      <c r="K488" s="39">
        <f t="shared" ref="K488" si="108">I488*1.21</f>
        <v>0</v>
      </c>
      <c r="P488" t="e">
        <f>(#REF!*21)/100</f>
        <v>#REF!</v>
      </c>
      <c r="Q488" t="s">
        <v>10</v>
      </c>
    </row>
    <row r="489" spans="1:17" x14ac:dyDescent="0.2">
      <c r="A489" s="17" t="s">
        <v>34</v>
      </c>
      <c r="E489" s="18" t="s">
        <v>31</v>
      </c>
    </row>
    <row r="490" spans="1:17" x14ac:dyDescent="0.2">
      <c r="A490" s="19" t="s">
        <v>35</v>
      </c>
      <c r="E490" s="20" t="s">
        <v>31</v>
      </c>
    </row>
    <row r="491" spans="1:17" ht="25.5" x14ac:dyDescent="0.2">
      <c r="A491" t="s">
        <v>36</v>
      </c>
      <c r="E491" s="18" t="s">
        <v>360</v>
      </c>
    </row>
    <row r="492" spans="1:17" x14ac:dyDescent="0.2">
      <c r="A492" s="10" t="s">
        <v>29</v>
      </c>
      <c r="B492" s="12" t="s">
        <v>361</v>
      </c>
      <c r="C492" s="12" t="s">
        <v>358</v>
      </c>
      <c r="D492" s="10" t="s">
        <v>10</v>
      </c>
      <c r="E492" s="13" t="s">
        <v>362</v>
      </c>
      <c r="F492" s="14" t="s">
        <v>49</v>
      </c>
      <c r="G492" s="15">
        <v>5000</v>
      </c>
      <c r="H492" s="66">
        <v>0</v>
      </c>
      <c r="I492" s="16">
        <f>ROUND(ROUND(H492,2)*ROUND(G492,3),2)</f>
        <v>0</v>
      </c>
      <c r="J492" s="16">
        <f>I492*0.21</f>
        <v>0</v>
      </c>
      <c r="K492" s="26">
        <f t="shared" ref="K492" si="109">I492*1.21</f>
        <v>0</v>
      </c>
      <c r="P492">
        <f>(I488*21)/100</f>
        <v>0</v>
      </c>
      <c r="Q492" t="s">
        <v>10</v>
      </c>
    </row>
    <row r="493" spans="1:17" x14ac:dyDescent="0.2">
      <c r="A493" s="17" t="s">
        <v>34</v>
      </c>
      <c r="E493" s="18" t="s">
        <v>31</v>
      </c>
    </row>
    <row r="494" spans="1:17" x14ac:dyDescent="0.2">
      <c r="A494" s="19" t="s">
        <v>35</v>
      </c>
      <c r="E494" s="20" t="s">
        <v>31</v>
      </c>
    </row>
    <row r="495" spans="1:17" ht="25.5" x14ac:dyDescent="0.2">
      <c r="A495" t="s">
        <v>36</v>
      </c>
      <c r="E495" s="18" t="s">
        <v>360</v>
      </c>
    </row>
    <row r="496" spans="1:17" x14ac:dyDescent="0.2">
      <c r="A496" s="10" t="s">
        <v>29</v>
      </c>
      <c r="B496" s="12" t="s">
        <v>363</v>
      </c>
      <c r="C496" s="12" t="s">
        <v>364</v>
      </c>
      <c r="D496" s="10" t="s">
        <v>15</v>
      </c>
      <c r="E496" s="13" t="s">
        <v>365</v>
      </c>
      <c r="F496" s="14" t="s">
        <v>49</v>
      </c>
      <c r="G496" s="15">
        <v>500</v>
      </c>
      <c r="H496" s="66">
        <v>0</v>
      </c>
      <c r="I496" s="16">
        <f>ROUND(ROUND(H496,2)*ROUND(G496,3),2)</f>
        <v>0</v>
      </c>
      <c r="J496" s="16">
        <f>I496*0.21</f>
        <v>0</v>
      </c>
      <c r="K496" s="26">
        <f t="shared" ref="K496" si="110">I496*1.21</f>
        <v>0</v>
      </c>
      <c r="P496">
        <f>(I492*21)/100</f>
        <v>0</v>
      </c>
      <c r="Q496" t="s">
        <v>10</v>
      </c>
    </row>
    <row r="497" spans="1:17" x14ac:dyDescent="0.2">
      <c r="A497" s="17" t="s">
        <v>34</v>
      </c>
      <c r="E497" s="18" t="s">
        <v>31</v>
      </c>
    </row>
    <row r="498" spans="1:17" x14ac:dyDescent="0.2">
      <c r="A498" s="19" t="s">
        <v>35</v>
      </c>
      <c r="E498" s="20" t="s">
        <v>31</v>
      </c>
    </row>
    <row r="499" spans="1:17" ht="25.5" x14ac:dyDescent="0.2">
      <c r="A499" t="s">
        <v>36</v>
      </c>
      <c r="E499" s="18" t="s">
        <v>366</v>
      </c>
    </row>
    <row r="500" spans="1:17" x14ac:dyDescent="0.2">
      <c r="A500" s="10" t="s">
        <v>29</v>
      </c>
      <c r="B500" s="12" t="s">
        <v>367</v>
      </c>
      <c r="C500" s="12" t="s">
        <v>368</v>
      </c>
      <c r="D500" s="10" t="s">
        <v>15</v>
      </c>
      <c r="E500" s="13" t="s">
        <v>369</v>
      </c>
      <c r="F500" s="14" t="s">
        <v>49</v>
      </c>
      <c r="G500" s="15">
        <v>200</v>
      </c>
      <c r="H500" s="66">
        <v>0</v>
      </c>
      <c r="I500" s="16">
        <f>ROUND(ROUND(H500,2)*ROUND(G500,3),2)</f>
        <v>0</v>
      </c>
      <c r="J500" s="16">
        <f>I500*0.21</f>
        <v>0</v>
      </c>
      <c r="K500" s="26">
        <f>I500*1.21</f>
        <v>0</v>
      </c>
      <c r="P500">
        <f>(I496*21)/100</f>
        <v>0</v>
      </c>
      <c r="Q500" t="s">
        <v>10</v>
      </c>
    </row>
    <row r="501" spans="1:17" x14ac:dyDescent="0.2">
      <c r="A501" s="17" t="s">
        <v>34</v>
      </c>
      <c r="E501" s="18" t="s">
        <v>31</v>
      </c>
    </row>
    <row r="502" spans="1:17" x14ac:dyDescent="0.2">
      <c r="A502" s="19" t="s">
        <v>35</v>
      </c>
      <c r="E502" s="20" t="s">
        <v>31</v>
      </c>
    </row>
    <row r="503" spans="1:17" ht="25.5" x14ac:dyDescent="0.2">
      <c r="A503" t="s">
        <v>36</v>
      </c>
      <c r="E503" s="18" t="s">
        <v>366</v>
      </c>
    </row>
    <row r="504" spans="1:17" x14ac:dyDescent="0.2">
      <c r="E504" s="18"/>
    </row>
    <row r="505" spans="1:17" x14ac:dyDescent="0.2">
      <c r="B505" s="23"/>
      <c r="C505" s="23"/>
      <c r="D505" s="23"/>
      <c r="E505" s="24" t="s">
        <v>419</v>
      </c>
      <c r="F505" s="23"/>
      <c r="G505" s="23"/>
      <c r="H505" s="23"/>
      <c r="I505" s="58">
        <f>I506+I510+I514+I518+I522+I526+I530+I534+I538+I542+I546+I550+I554+I558</f>
        <v>0</v>
      </c>
      <c r="J505" s="38">
        <f>I505*0.21</f>
        <v>0</v>
      </c>
      <c r="K505" s="41">
        <f>I505*1.21</f>
        <v>0</v>
      </c>
    </row>
    <row r="506" spans="1:17" ht="25.5" x14ac:dyDescent="0.2">
      <c r="A506" s="10" t="s">
        <v>29</v>
      </c>
      <c r="B506" s="12" t="s">
        <v>370</v>
      </c>
      <c r="C506" s="12" t="s">
        <v>371</v>
      </c>
      <c r="D506" s="10" t="s">
        <v>15</v>
      </c>
      <c r="E506" s="13" t="s">
        <v>372</v>
      </c>
      <c r="F506" s="14" t="s">
        <v>33</v>
      </c>
      <c r="G506" s="15">
        <v>10</v>
      </c>
      <c r="H506" s="66">
        <v>0</v>
      </c>
      <c r="I506" s="16">
        <f>ROUND(ROUND(H506,2)*ROUND(G506,3),2)</f>
        <v>0</v>
      </c>
      <c r="J506" s="16">
        <f>I506*0.21</f>
        <v>0</v>
      </c>
      <c r="K506" s="26">
        <f t="shared" ref="K506" si="111">I506*1.21</f>
        <v>0</v>
      </c>
      <c r="P506">
        <f>(I500*21)/100</f>
        <v>0</v>
      </c>
      <c r="Q506" t="s">
        <v>10</v>
      </c>
    </row>
    <row r="507" spans="1:17" x14ac:dyDescent="0.2">
      <c r="A507" s="17" t="s">
        <v>34</v>
      </c>
      <c r="E507" s="18" t="s">
        <v>31</v>
      </c>
    </row>
    <row r="508" spans="1:17" x14ac:dyDescent="0.2">
      <c r="A508" s="19" t="s">
        <v>35</v>
      </c>
      <c r="E508" s="20" t="s">
        <v>31</v>
      </c>
    </row>
    <row r="509" spans="1:17" ht="76.5" x14ac:dyDescent="0.2">
      <c r="A509" t="s">
        <v>36</v>
      </c>
      <c r="E509" s="18" t="s">
        <v>373</v>
      </c>
    </row>
    <row r="510" spans="1:17" x14ac:dyDescent="0.2">
      <c r="A510" s="10" t="s">
        <v>29</v>
      </c>
      <c r="B510" s="12" t="s">
        <v>374</v>
      </c>
      <c r="C510" s="12" t="s">
        <v>371</v>
      </c>
      <c r="D510" s="10" t="s">
        <v>10</v>
      </c>
      <c r="E510" s="13" t="s">
        <v>375</v>
      </c>
      <c r="F510" s="14" t="s">
        <v>33</v>
      </c>
      <c r="G510" s="15">
        <v>10</v>
      </c>
      <c r="H510" s="66">
        <v>0</v>
      </c>
      <c r="I510" s="16">
        <f>ROUND(ROUND(H510,2)*ROUND(G510,3),2)</f>
        <v>0</v>
      </c>
      <c r="J510" s="16">
        <f>I510*0.21</f>
        <v>0</v>
      </c>
      <c r="K510" s="26">
        <f t="shared" ref="K510" si="112">I510*1.21</f>
        <v>0</v>
      </c>
      <c r="P510" t="e">
        <f>(#REF!*21)/100</f>
        <v>#REF!</v>
      </c>
      <c r="Q510" t="s">
        <v>10</v>
      </c>
    </row>
    <row r="511" spans="1:17" x14ac:dyDescent="0.2">
      <c r="A511" s="17" t="s">
        <v>34</v>
      </c>
      <c r="E511" s="18" t="s">
        <v>31</v>
      </c>
    </row>
    <row r="512" spans="1:17" x14ac:dyDescent="0.2">
      <c r="A512" s="19" t="s">
        <v>35</v>
      </c>
      <c r="E512" s="20" t="s">
        <v>31</v>
      </c>
    </row>
    <row r="513" spans="1:17" ht="76.5" x14ac:dyDescent="0.2">
      <c r="A513" t="s">
        <v>36</v>
      </c>
      <c r="E513" s="18" t="s">
        <v>376</v>
      </c>
    </row>
    <row r="514" spans="1:17" ht="25.5" x14ac:dyDescent="0.2">
      <c r="A514" s="10" t="s">
        <v>29</v>
      </c>
      <c r="B514" s="12" t="s">
        <v>377</v>
      </c>
      <c r="C514" s="12" t="s">
        <v>378</v>
      </c>
      <c r="D514" s="10" t="s">
        <v>15</v>
      </c>
      <c r="E514" s="13" t="s">
        <v>379</v>
      </c>
      <c r="F514" s="14" t="s">
        <v>33</v>
      </c>
      <c r="G514" s="15">
        <v>10</v>
      </c>
      <c r="H514" s="66">
        <v>0</v>
      </c>
      <c r="I514" s="16">
        <f>ROUND(ROUND(H514,2)*ROUND(G514,3),2)</f>
        <v>0</v>
      </c>
      <c r="J514" s="16">
        <f>I514*0.21</f>
        <v>0</v>
      </c>
      <c r="K514" s="26">
        <f t="shared" ref="K514" si="113">I514*1.21</f>
        <v>0</v>
      </c>
      <c r="P514">
        <f>(I506*21)/100</f>
        <v>0</v>
      </c>
      <c r="Q514" t="s">
        <v>10</v>
      </c>
    </row>
    <row r="515" spans="1:17" x14ac:dyDescent="0.2">
      <c r="A515" s="17" t="s">
        <v>34</v>
      </c>
      <c r="E515" s="18" t="s">
        <v>31</v>
      </c>
    </row>
    <row r="516" spans="1:17" x14ac:dyDescent="0.2">
      <c r="A516" s="19" t="s">
        <v>35</v>
      </c>
      <c r="E516" s="20" t="s">
        <v>31</v>
      </c>
    </row>
    <row r="517" spans="1:17" ht="76.5" x14ac:dyDescent="0.2">
      <c r="A517" t="s">
        <v>36</v>
      </c>
      <c r="E517" s="18" t="s">
        <v>373</v>
      </c>
    </row>
    <row r="518" spans="1:17" x14ac:dyDescent="0.2">
      <c r="A518" s="10" t="s">
        <v>29</v>
      </c>
      <c r="B518" s="12" t="s">
        <v>380</v>
      </c>
      <c r="C518" s="12" t="s">
        <v>378</v>
      </c>
      <c r="D518" s="10" t="s">
        <v>10</v>
      </c>
      <c r="E518" s="13" t="s">
        <v>381</v>
      </c>
      <c r="F518" s="14" t="s">
        <v>33</v>
      </c>
      <c r="G518" s="15">
        <v>10</v>
      </c>
      <c r="H518" s="66">
        <v>0</v>
      </c>
      <c r="I518" s="16">
        <f>ROUND(ROUND(H518,2)*ROUND(G518,3),2)</f>
        <v>0</v>
      </c>
      <c r="J518" s="16">
        <f>I518*0.21</f>
        <v>0</v>
      </c>
      <c r="K518" s="26">
        <f t="shared" ref="K518" si="114">I518*1.21</f>
        <v>0</v>
      </c>
      <c r="P518">
        <f>(I510*21)/100</f>
        <v>0</v>
      </c>
      <c r="Q518" t="s">
        <v>10</v>
      </c>
    </row>
    <row r="519" spans="1:17" x14ac:dyDescent="0.2">
      <c r="A519" s="17" t="s">
        <v>34</v>
      </c>
      <c r="E519" s="18" t="s">
        <v>31</v>
      </c>
    </row>
    <row r="520" spans="1:17" x14ac:dyDescent="0.2">
      <c r="A520" s="19" t="s">
        <v>35</v>
      </c>
      <c r="E520" s="20" t="s">
        <v>31</v>
      </c>
    </row>
    <row r="521" spans="1:17" ht="76.5" x14ac:dyDescent="0.2">
      <c r="A521" t="s">
        <v>36</v>
      </c>
      <c r="E521" s="18" t="s">
        <v>376</v>
      </c>
    </row>
    <row r="522" spans="1:17" ht="25.5" x14ac:dyDescent="0.2">
      <c r="A522" s="10" t="s">
        <v>29</v>
      </c>
      <c r="B522" s="12" t="s">
        <v>382</v>
      </c>
      <c r="C522" s="12" t="s">
        <v>383</v>
      </c>
      <c r="D522" s="10" t="s">
        <v>15</v>
      </c>
      <c r="E522" s="13" t="s">
        <v>384</v>
      </c>
      <c r="F522" s="14" t="s">
        <v>33</v>
      </c>
      <c r="G522" s="15">
        <v>10</v>
      </c>
      <c r="H522" s="66">
        <v>0</v>
      </c>
      <c r="I522" s="16">
        <f>ROUND(ROUND(H522,2)*ROUND(G522,3),2)</f>
        <v>0</v>
      </c>
      <c r="J522" s="16">
        <f>I522*0.21</f>
        <v>0</v>
      </c>
      <c r="K522" s="26">
        <f t="shared" ref="K522" si="115">I522*1.21</f>
        <v>0</v>
      </c>
      <c r="P522">
        <f>(I514*21)/100</f>
        <v>0</v>
      </c>
      <c r="Q522" t="s">
        <v>10</v>
      </c>
    </row>
    <row r="523" spans="1:17" x14ac:dyDescent="0.2">
      <c r="A523" s="17" t="s">
        <v>34</v>
      </c>
      <c r="E523" s="18" t="s">
        <v>31</v>
      </c>
    </row>
    <row r="524" spans="1:17" x14ac:dyDescent="0.2">
      <c r="A524" s="19" t="s">
        <v>35</v>
      </c>
      <c r="E524" s="20" t="s">
        <v>31</v>
      </c>
    </row>
    <row r="525" spans="1:17" ht="76.5" x14ac:dyDescent="0.2">
      <c r="A525" t="s">
        <v>36</v>
      </c>
      <c r="E525" s="18" t="s">
        <v>373</v>
      </c>
    </row>
    <row r="526" spans="1:17" x14ac:dyDescent="0.2">
      <c r="A526" s="10" t="s">
        <v>29</v>
      </c>
      <c r="B526" s="12" t="s">
        <v>385</v>
      </c>
      <c r="C526" s="12" t="s">
        <v>383</v>
      </c>
      <c r="D526" s="10" t="s">
        <v>10</v>
      </c>
      <c r="E526" s="13" t="s">
        <v>386</v>
      </c>
      <c r="F526" s="14" t="s">
        <v>33</v>
      </c>
      <c r="G526" s="15">
        <v>10</v>
      </c>
      <c r="H526" s="66">
        <v>0</v>
      </c>
      <c r="I526" s="16">
        <f>ROUND(ROUND(H526,2)*ROUND(G526,3),2)</f>
        <v>0</v>
      </c>
      <c r="J526" s="16">
        <f>I526*0.21</f>
        <v>0</v>
      </c>
      <c r="K526" s="26">
        <f t="shared" ref="K526" si="116">I526*1.21</f>
        <v>0</v>
      </c>
      <c r="P526">
        <f>(I518*21)/100</f>
        <v>0</v>
      </c>
      <c r="Q526" t="s">
        <v>10</v>
      </c>
    </row>
    <row r="527" spans="1:17" x14ac:dyDescent="0.2">
      <c r="A527" s="17" t="s">
        <v>34</v>
      </c>
      <c r="E527" s="18" t="s">
        <v>31</v>
      </c>
    </row>
    <row r="528" spans="1:17" x14ac:dyDescent="0.2">
      <c r="A528" s="19" t="s">
        <v>35</v>
      </c>
      <c r="E528" s="20" t="s">
        <v>31</v>
      </c>
    </row>
    <row r="529" spans="1:17" ht="76.5" x14ac:dyDescent="0.2">
      <c r="A529" t="s">
        <v>36</v>
      </c>
      <c r="E529" s="18" t="s">
        <v>376</v>
      </c>
    </row>
    <row r="530" spans="1:17" ht="25.5" x14ac:dyDescent="0.2">
      <c r="A530" s="10" t="s">
        <v>29</v>
      </c>
      <c r="B530" s="12" t="s">
        <v>387</v>
      </c>
      <c r="C530" s="12" t="s">
        <v>388</v>
      </c>
      <c r="D530" s="10" t="s">
        <v>15</v>
      </c>
      <c r="E530" s="13" t="s">
        <v>389</v>
      </c>
      <c r="F530" s="14" t="s">
        <v>33</v>
      </c>
      <c r="G530" s="15">
        <v>10</v>
      </c>
      <c r="H530" s="66">
        <v>0</v>
      </c>
      <c r="I530" s="16">
        <f>ROUND(ROUND(H530,2)*ROUND(G530,3),2)</f>
        <v>0</v>
      </c>
      <c r="J530" s="16">
        <f>I530*0.21</f>
        <v>0</v>
      </c>
      <c r="K530" s="26">
        <f t="shared" ref="K530" si="117">I530*1.21</f>
        <v>0</v>
      </c>
      <c r="P530">
        <f>(I522*21)/100</f>
        <v>0</v>
      </c>
      <c r="Q530" t="s">
        <v>10</v>
      </c>
    </row>
    <row r="531" spans="1:17" x14ac:dyDescent="0.2">
      <c r="A531" s="17" t="s">
        <v>34</v>
      </c>
      <c r="E531" s="18" t="s">
        <v>31</v>
      </c>
    </row>
    <row r="532" spans="1:17" x14ac:dyDescent="0.2">
      <c r="A532" s="19" t="s">
        <v>35</v>
      </c>
      <c r="E532" s="20" t="s">
        <v>31</v>
      </c>
    </row>
    <row r="533" spans="1:17" ht="76.5" x14ac:dyDescent="0.2">
      <c r="A533" t="s">
        <v>36</v>
      </c>
      <c r="E533" s="18" t="s">
        <v>373</v>
      </c>
    </row>
    <row r="534" spans="1:17" x14ac:dyDescent="0.2">
      <c r="A534" s="10" t="s">
        <v>29</v>
      </c>
      <c r="B534" s="12" t="s">
        <v>390</v>
      </c>
      <c r="C534" s="12" t="s">
        <v>388</v>
      </c>
      <c r="D534" s="10" t="s">
        <v>10</v>
      </c>
      <c r="E534" s="13" t="s">
        <v>391</v>
      </c>
      <c r="F534" s="14" t="s">
        <v>33</v>
      </c>
      <c r="G534" s="15">
        <v>10</v>
      </c>
      <c r="H534" s="66">
        <v>0</v>
      </c>
      <c r="I534" s="16">
        <f>ROUND(ROUND(H534,2)*ROUND(G534,3),2)</f>
        <v>0</v>
      </c>
      <c r="J534" s="16">
        <f>I534*0.21</f>
        <v>0</v>
      </c>
      <c r="K534" s="26">
        <f t="shared" ref="K534" si="118">I534*1.21</f>
        <v>0</v>
      </c>
      <c r="P534">
        <f>(I526*21)/100</f>
        <v>0</v>
      </c>
      <c r="Q534" t="s">
        <v>10</v>
      </c>
    </row>
    <row r="535" spans="1:17" x14ac:dyDescent="0.2">
      <c r="A535" s="17" t="s">
        <v>34</v>
      </c>
      <c r="E535" s="18" t="s">
        <v>31</v>
      </c>
    </row>
    <row r="536" spans="1:17" x14ac:dyDescent="0.2">
      <c r="A536" s="19" t="s">
        <v>35</v>
      </c>
      <c r="E536" s="20" t="s">
        <v>31</v>
      </c>
    </row>
    <row r="537" spans="1:17" ht="76.5" x14ac:dyDescent="0.2">
      <c r="A537" t="s">
        <v>36</v>
      </c>
      <c r="E537" s="18" t="s">
        <v>376</v>
      </c>
    </row>
    <row r="538" spans="1:17" ht="25.5" x14ac:dyDescent="0.2">
      <c r="A538" s="10" t="s">
        <v>29</v>
      </c>
      <c r="B538" s="12" t="s">
        <v>392</v>
      </c>
      <c r="C538" s="12" t="s">
        <v>393</v>
      </c>
      <c r="D538" s="10" t="s">
        <v>15</v>
      </c>
      <c r="E538" s="13" t="s">
        <v>394</v>
      </c>
      <c r="F538" s="14" t="s">
        <v>45</v>
      </c>
      <c r="G538" s="15">
        <v>10</v>
      </c>
      <c r="H538" s="66">
        <v>0</v>
      </c>
      <c r="I538" s="16">
        <f>ROUND(ROUND(H538,2)*ROUND(G538,3),2)</f>
        <v>0</v>
      </c>
      <c r="J538" s="16">
        <f>I538*0.21</f>
        <v>0</v>
      </c>
      <c r="K538" s="26">
        <f t="shared" ref="K538" si="119">I538*1.21</f>
        <v>0</v>
      </c>
      <c r="P538">
        <f>(I530*21)/100</f>
        <v>0</v>
      </c>
      <c r="Q538" t="s">
        <v>10</v>
      </c>
    </row>
    <row r="539" spans="1:17" x14ac:dyDescent="0.2">
      <c r="A539" s="17" t="s">
        <v>34</v>
      </c>
      <c r="E539" s="18" t="s">
        <v>31</v>
      </c>
    </row>
    <row r="540" spans="1:17" x14ac:dyDescent="0.2">
      <c r="A540" s="19" t="s">
        <v>35</v>
      </c>
      <c r="E540" s="20" t="s">
        <v>31</v>
      </c>
    </row>
    <row r="541" spans="1:17" ht="76.5" x14ac:dyDescent="0.2">
      <c r="A541" t="s">
        <v>36</v>
      </c>
      <c r="E541" s="18" t="s">
        <v>395</v>
      </c>
    </row>
    <row r="542" spans="1:17" x14ac:dyDescent="0.2">
      <c r="A542" s="10" t="s">
        <v>29</v>
      </c>
      <c r="B542" s="12" t="s">
        <v>396</v>
      </c>
      <c r="C542" s="12" t="s">
        <v>397</v>
      </c>
      <c r="D542" s="10" t="s">
        <v>15</v>
      </c>
      <c r="E542" s="13" t="s">
        <v>398</v>
      </c>
      <c r="F542" s="14" t="s">
        <v>39</v>
      </c>
      <c r="G542" s="15">
        <v>100</v>
      </c>
      <c r="H542" s="66">
        <v>0</v>
      </c>
      <c r="I542" s="16">
        <f>ROUND(ROUND(H542,2)*ROUND(G542,3),2)</f>
        <v>0</v>
      </c>
      <c r="J542" s="16">
        <f>I542*0.21</f>
        <v>0</v>
      </c>
      <c r="K542" s="26">
        <f t="shared" ref="K542" si="120">I542*1.21</f>
        <v>0</v>
      </c>
      <c r="P542">
        <f>(I534*21)/100</f>
        <v>0</v>
      </c>
      <c r="Q542" t="s">
        <v>10</v>
      </c>
    </row>
    <row r="543" spans="1:17" x14ac:dyDescent="0.2">
      <c r="A543" s="17" t="s">
        <v>34</v>
      </c>
      <c r="E543" s="18" t="s">
        <v>31</v>
      </c>
    </row>
    <row r="544" spans="1:17" x14ac:dyDescent="0.2">
      <c r="A544" s="19" t="s">
        <v>35</v>
      </c>
      <c r="E544" s="20" t="s">
        <v>31</v>
      </c>
    </row>
    <row r="545" spans="1:17" ht="38.25" x14ac:dyDescent="0.2">
      <c r="A545" t="s">
        <v>36</v>
      </c>
      <c r="E545" s="18" t="s">
        <v>399</v>
      </c>
    </row>
    <row r="546" spans="1:17" x14ac:dyDescent="0.2">
      <c r="A546" s="10" t="s">
        <v>29</v>
      </c>
      <c r="B546" s="12" t="s">
        <v>400</v>
      </c>
      <c r="C546" s="12" t="s">
        <v>401</v>
      </c>
      <c r="D546" s="10" t="s">
        <v>15</v>
      </c>
      <c r="E546" s="13" t="s">
        <v>402</v>
      </c>
      <c r="F546" s="14" t="s">
        <v>39</v>
      </c>
      <c r="G546" s="15">
        <v>100</v>
      </c>
      <c r="H546" s="66">
        <v>0</v>
      </c>
      <c r="I546" s="16">
        <f>ROUND(ROUND(H546,2)*ROUND(G546,3),2)</f>
        <v>0</v>
      </c>
      <c r="J546" s="16">
        <f>I546*0.21</f>
        <v>0</v>
      </c>
      <c r="K546" s="26">
        <f t="shared" ref="K546" si="121">I546*1.21</f>
        <v>0</v>
      </c>
      <c r="P546">
        <f>(I538*21)/100</f>
        <v>0</v>
      </c>
      <c r="Q546" t="s">
        <v>10</v>
      </c>
    </row>
    <row r="547" spans="1:17" x14ac:dyDescent="0.2">
      <c r="A547" s="17" t="s">
        <v>34</v>
      </c>
      <c r="E547" s="18" t="s">
        <v>31</v>
      </c>
    </row>
    <row r="548" spans="1:17" x14ac:dyDescent="0.2">
      <c r="A548" s="19" t="s">
        <v>35</v>
      </c>
      <c r="E548" s="20" t="s">
        <v>31</v>
      </c>
    </row>
    <row r="549" spans="1:17" ht="38.25" x14ac:dyDescent="0.2">
      <c r="A549" t="s">
        <v>36</v>
      </c>
      <c r="E549" s="18" t="s">
        <v>399</v>
      </c>
    </row>
    <row r="550" spans="1:17" x14ac:dyDescent="0.2">
      <c r="A550" s="10" t="s">
        <v>29</v>
      </c>
      <c r="B550" s="12" t="s">
        <v>403</v>
      </c>
      <c r="C550" s="12" t="s">
        <v>404</v>
      </c>
      <c r="D550" s="10" t="s">
        <v>15</v>
      </c>
      <c r="E550" s="13" t="s">
        <v>405</v>
      </c>
      <c r="F550" s="14" t="s">
        <v>45</v>
      </c>
      <c r="G550" s="15">
        <v>50</v>
      </c>
      <c r="H550" s="66">
        <v>0</v>
      </c>
      <c r="I550" s="16">
        <f>ROUND(ROUND(H550,2)*ROUND(G550,3),2)</f>
        <v>0</v>
      </c>
      <c r="J550" s="16">
        <f>I550*0.21</f>
        <v>0</v>
      </c>
      <c r="K550" s="26">
        <f t="shared" ref="K550" si="122">I550*1.21</f>
        <v>0</v>
      </c>
      <c r="P550">
        <f>(I542*21)/100</f>
        <v>0</v>
      </c>
      <c r="Q550" t="s">
        <v>10</v>
      </c>
    </row>
    <row r="551" spans="1:17" x14ac:dyDescent="0.2">
      <c r="A551" s="17" t="s">
        <v>34</v>
      </c>
      <c r="E551" s="18" t="s">
        <v>31</v>
      </c>
    </row>
    <row r="552" spans="1:17" x14ac:dyDescent="0.2">
      <c r="A552" s="19" t="s">
        <v>35</v>
      </c>
      <c r="E552" s="20" t="s">
        <v>31</v>
      </c>
    </row>
    <row r="553" spans="1:17" ht="63.75" x14ac:dyDescent="0.2">
      <c r="A553" t="s">
        <v>36</v>
      </c>
      <c r="E553" s="18" t="s">
        <v>406</v>
      </c>
    </row>
    <row r="554" spans="1:17" x14ac:dyDescent="0.2">
      <c r="A554" s="10" t="s">
        <v>29</v>
      </c>
      <c r="B554" s="12" t="s">
        <v>407</v>
      </c>
      <c r="C554" s="12" t="s">
        <v>404</v>
      </c>
      <c r="D554" s="10" t="s">
        <v>10</v>
      </c>
      <c r="E554" s="13" t="s">
        <v>408</v>
      </c>
      <c r="F554" s="14" t="s">
        <v>45</v>
      </c>
      <c r="G554" s="15">
        <v>50</v>
      </c>
      <c r="H554" s="66">
        <v>0</v>
      </c>
      <c r="I554" s="16">
        <f>ROUND(ROUND(H554,2)*ROUND(G554,3),2)</f>
        <v>0</v>
      </c>
      <c r="J554" s="16">
        <f>I554*0.21</f>
        <v>0</v>
      </c>
      <c r="K554" s="26">
        <f t="shared" ref="K554" si="123">I554*1.21</f>
        <v>0</v>
      </c>
      <c r="P554">
        <f>(I546*21)/100</f>
        <v>0</v>
      </c>
      <c r="Q554" t="s">
        <v>10</v>
      </c>
    </row>
    <row r="555" spans="1:17" x14ac:dyDescent="0.2">
      <c r="A555" s="17" t="s">
        <v>34</v>
      </c>
      <c r="E555" s="18" t="s">
        <v>31</v>
      </c>
    </row>
    <row r="556" spans="1:17" x14ac:dyDescent="0.2">
      <c r="A556" s="19" t="s">
        <v>35</v>
      </c>
      <c r="E556" s="20" t="s">
        <v>31</v>
      </c>
    </row>
    <row r="557" spans="1:17" ht="63.75" x14ac:dyDescent="0.2">
      <c r="A557" t="s">
        <v>36</v>
      </c>
      <c r="E557" s="18" t="s">
        <v>406</v>
      </c>
    </row>
    <row r="558" spans="1:17" x14ac:dyDescent="0.2">
      <c r="A558" s="10" t="s">
        <v>29</v>
      </c>
      <c r="B558" s="12" t="s">
        <v>409</v>
      </c>
      <c r="C558" s="12" t="s">
        <v>410</v>
      </c>
      <c r="D558" s="10" t="s">
        <v>31</v>
      </c>
      <c r="E558" s="13" t="s">
        <v>411</v>
      </c>
      <c r="F558" s="14" t="s">
        <v>39</v>
      </c>
      <c r="G558" s="15">
        <v>250</v>
      </c>
      <c r="H558" s="66">
        <v>0</v>
      </c>
      <c r="I558" s="16">
        <f>ROUND(ROUND(H558,2)*ROUND(G558,3),2)</f>
        <v>0</v>
      </c>
      <c r="J558" s="16">
        <f>I558*0.21</f>
        <v>0</v>
      </c>
      <c r="K558" s="26">
        <f t="shared" ref="K558" si="124">I558*1.21</f>
        <v>0</v>
      </c>
      <c r="P558">
        <f>(I550*21)/100</f>
        <v>0</v>
      </c>
      <c r="Q558" t="s">
        <v>10</v>
      </c>
    </row>
    <row r="559" spans="1:17" x14ac:dyDescent="0.2">
      <c r="A559" s="17" t="s">
        <v>34</v>
      </c>
      <c r="E559" s="18" t="s">
        <v>31</v>
      </c>
    </row>
    <row r="560" spans="1:17" x14ac:dyDescent="0.2">
      <c r="A560" s="19" t="s">
        <v>35</v>
      </c>
      <c r="E560" s="20" t="s">
        <v>31</v>
      </c>
    </row>
    <row r="561" spans="1:17" ht="51" x14ac:dyDescent="0.2">
      <c r="A561" t="s">
        <v>36</v>
      </c>
      <c r="B561" s="62"/>
      <c r="C561" s="62"/>
      <c r="D561" s="63"/>
      <c r="E561" s="18" t="s">
        <v>412</v>
      </c>
      <c r="F561" s="64"/>
      <c r="G561" s="62"/>
      <c r="H561" s="62"/>
      <c r="I561" s="62"/>
      <c r="J561" s="62"/>
      <c r="K561" s="65"/>
    </row>
    <row r="562" spans="1:17" x14ac:dyDescent="0.2">
      <c r="A562" s="10" t="s">
        <v>29</v>
      </c>
      <c r="P562">
        <f>(I554*21)/100</f>
        <v>0</v>
      </c>
      <c r="Q562" t="s">
        <v>10</v>
      </c>
    </row>
    <row r="563" spans="1:17" x14ac:dyDescent="0.2">
      <c r="A563" s="17" t="s">
        <v>34</v>
      </c>
    </row>
    <row r="564" spans="1:17" x14ac:dyDescent="0.2">
      <c r="A564" s="19" t="s">
        <v>35</v>
      </c>
    </row>
    <row r="565" spans="1:17" x14ac:dyDescent="0.2">
      <c r="A565" t="s">
        <v>36</v>
      </c>
    </row>
    <row r="566" spans="1:17" x14ac:dyDescent="0.2">
      <c r="A566" s="10" t="s">
        <v>29</v>
      </c>
      <c r="P566">
        <f>(I558*21)/100</f>
        <v>0</v>
      </c>
      <c r="Q566" t="s">
        <v>10</v>
      </c>
    </row>
    <row r="567" spans="1:17" x14ac:dyDescent="0.2">
      <c r="A567" s="17" t="s">
        <v>34</v>
      </c>
    </row>
    <row r="568" spans="1:17" x14ac:dyDescent="0.2">
      <c r="A568" s="19" t="s">
        <v>35</v>
      </c>
    </row>
    <row r="569" spans="1:17" x14ac:dyDescent="0.2">
      <c r="A569" t="s">
        <v>36</v>
      </c>
    </row>
  </sheetData>
  <sheetProtection algorithmName="SHA-512" hashValue="0nV/2EYZ6xXOx03UigxtGKUlAOK2ts/5OQXapBFIZ+cc4vYEnWjXs8d7Z8OJ/aMLeUDUA24ItQFOdN5GcT9B/w==" saltValue="GS4daSemXorrpcoS7YAeGQ==" spinCount="100000" sheet="1" objects="1" scenarios="1"/>
  <mergeCells count="12">
    <mergeCell ref="J5:J6"/>
    <mergeCell ref="K5:K6"/>
    <mergeCell ref="F5:F6"/>
    <mergeCell ref="G5:G6"/>
    <mergeCell ref="H5:I5"/>
    <mergeCell ref="E5:E6"/>
    <mergeCell ref="C3:D3"/>
    <mergeCell ref="C4:D4"/>
    <mergeCell ref="A5:A6"/>
    <mergeCell ref="B5:B6"/>
    <mergeCell ref="C5:C6"/>
    <mergeCell ref="D5:D6"/>
  </mergeCells>
  <phoneticPr fontId="7" type="noConversion"/>
  <pageMargins left="0.75" right="0.75" top="1" bottom="1" header="0.5" footer="0.5"/>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vt:i4>
      </vt:variant>
    </vt:vector>
  </HeadingPairs>
  <TitlesOfParts>
    <vt:vector size="1" baseType="lpstr">
      <vt:lpstr>SO.101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Švadlenka</dc:creator>
  <cp:keywords/>
  <dc:description/>
  <cp:lastModifiedBy>Bc. Šárka Litresitsová</cp:lastModifiedBy>
  <dcterms:created xsi:type="dcterms:W3CDTF">2024-03-14T12:05:22Z</dcterms:created>
  <dcterms:modified xsi:type="dcterms:W3CDTF">2024-06-07T07:08:41Z</dcterms:modified>
  <cp:category/>
  <cp:contentStatus/>
</cp:coreProperties>
</file>